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<sst xmlns="http://schemas.openxmlformats.org/spreadsheetml/2006/main" count="6316" uniqueCount="2914">
  <si>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</si>
  <si>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</si>
  <si>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</si>
  <si>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</si>
  <si>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</si>
  <si>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</si>
  <si>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</si>
  <si>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</si>
  <si>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</si>
  <si>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</si>
  <si>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</si>
  <si>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</si>
  <si>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</si>
  <si>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</si>
  <si>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</si>
  <si>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</si>
  <si>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</si>
  <si>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</si>
  <si>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</si>
  <si>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</si>
  <si>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</si>
  <si>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</si>
  <si>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</si>
  <si>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</si>
  <si>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</si>
  <si>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</si>
  <si>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</si>
  <si>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</si>
  <si>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</si>
  <si>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</si>
  <si>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</si>
  <si>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</si>
  <si>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</si>
  <si>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</si>
  <si>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</si>
  <si>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</si>
  <si>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</si>
  <si>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</si>
  <si>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</si>
  <si>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</si>
  <si>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</si>
  <si>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</si>
  <si>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</si>
  <si>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</si>
  <si>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</si>
  <si>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</si>
  <si>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</si>
  <si>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</si>
  <si>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</si>
  <si>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</si>
  <si>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</si>
  <si>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</si>
  <si>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</si>
  <si>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</si>
  <si>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</si>
  <si>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</si>
  <si>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</si>
  <si>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</si>
  <si>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</si>
  <si>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</si>
  <si>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</si>
  <si>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</si>
  <si>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</si>
  <si>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</si>
  <si>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</si>
  <si>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</si>
  <si>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</si>
  <si>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</si>
  <si>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</si>
  <si>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</si>
  <si>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</si>
  <si>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</si>
  <si>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</si>
  <si>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</si>
  <si>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</si>
  <si>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</si>
  <si>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</si>
  <si>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</si>
  <si>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</si>
  <si>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</si>
  <si>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</si>
  <si>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</si>
  <si>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</si>
  <si>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</si>
  <si>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</si>
  <si>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</si>
  <si>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</si>
  <si>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</si>
  <si>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</si>
  <si>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</si>
  <si>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</si>
  <si>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</si>
  <si>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</si>
  <si>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</si>
  <si>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</si>
  <si>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</si>
  <si>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</si>
  <si>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</si>
  <si>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</si>
  <si>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</si>
  <si>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</si>
  <si>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</si>
  <si>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</si>
  <si>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</si>
  <si>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</si>
  <si>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</si>
  <si>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</si>
  <si>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</si>
  <si>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</si>
  <si>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</si>
  <si>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</si>
  <si>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</si>
  <si>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</si>
  <si>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</si>
  <si>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</si>
  <si>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</si>
  <si>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</si>
  <si>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</si>
  <si>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</si>
  <si>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</si>
  <si>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</si>
  <si>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</si>
  <si>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</si>
  <si>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</si>
  <si>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</si>
  <si>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</si>
  <si>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</si>
  <si>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</si>
  <si>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</si>
  <si>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</si>
  <si>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</si>
  <si>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</si>
  <si>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</si>
  <si>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</si>
  <si>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</si>
  <si>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</si>
  <si>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</si>
  <si>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</si>
  <si>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</si>
  <si>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</si>
  <si>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</si>
  <si>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</si>
  <si>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</si>
  <si>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</si>
  <si>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</si>
  <si>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</si>
  <si>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</si>
  <si>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</si>
  <si>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</si>
  <si>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</si>
  <si>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</si>
  <si>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</si>
  <si>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</si>
  <si>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</si>
  <si>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</si>
  <si>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</si>
  <si>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</si>
  <si>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</si>
  <si>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</si>
  <si>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</si>
  <si>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</si>
  <si>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</si>
  <si>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</si>
  <si>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</si>
  <si>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</si>
  <si>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</si>
  <si>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</si>
  <si>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</si>
  <si>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</si>
  <si>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</si>
  <si>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</si>
  <si>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</si>
  <si>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</si>
  <si>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</si>
  <si>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</si>
  <si>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</si>
  <si>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</si>
  <si>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</si>
  <si>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</si>
  <si>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</si>
  <si>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</si>
  <si>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</si>
  <si>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</si>
  <si>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</si>
  <si>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</si>
  <si>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</si>
  <si>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</si>
  <si>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</si>
  <si>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</si>
  <si>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</si>
  <si>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</si>
  <si>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</si>
  <si>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</si>
  <si>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</si>
  <si>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</si>
  <si>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</si>
  <si>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</si>
  <si>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</si>
  <si>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</si>
  <si>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</si>
  <si>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</si>
  <si>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</si>
  <si>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</si>
  <si>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</si>
  <si>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</si>
  <si>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</si>
  <si>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</si>
  <si>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</si>
  <si>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</si>
  <si>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</si>
  <si>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</si>
  <si>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</si>
  <si>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</si>
  <si>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</si>
  <si>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</si>
  <si>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</si>
  <si>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</si>
  <si>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</si>
  <si>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</si>
  <si>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</si>
  <si>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</si>
  <si>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</si>
  <si>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</si>
  <si>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</si>
  <si>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</si>
  <si>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</si>
  <si>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</si>
  <si>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</si>
  <si>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</si>
  <si>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</si>
  <si>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</si>
  <si>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</si>
  <si>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</si>
  <si>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</si>
  <si>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</si>
  <si>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</si>
  <si>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</si>
  <si>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</si>
  <si>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</si>
  <si>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</si>
  <si>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</si>
  <si>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</si>
  <si>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</si>
  <si>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</si>
  <si>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</si>
  <si>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</si>
  <si>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</si>
  <si>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</si>
  <si>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</si>
  <si>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</si>
  <si>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</si>
  <si>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</si>
  <si>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</si>
  <si>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</si>
  <si>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</si>
  <si>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</si>
  <si>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</si>
  <si>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</si>
  <si>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</si>
  <si>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</si>
  <si>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</si>
  <si>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</si>
  <si>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</si>
  <si>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</si>
  <si>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</si>
  <si>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</si>
  <si>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</si>
  <si>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</si>
  <si>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</si>
  <si>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</si>
  <si>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</si>
  <si>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</si>
  <si>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</si>
  <si>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</si>
  <si>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</si>
  <si>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</si>
  <si>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</si>
  <si>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</si>
  <si>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</si>
  <si>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</si>
  <si>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</si>
  <si>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</si>
  <si>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</si>
  <si>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</si>
  <si>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</si>
  <si>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</si>
  <si>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</si>
  <si>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</si>
  <si>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</si>
  <si>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</si>
  <si>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</si>
  <si>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</si>
  <si>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</si>
  <si>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</si>
  <si>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</si>
  <si>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</si>
  <si>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</si>
  <si>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</si>
  <si>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</si>
  <si>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</si>
  <si>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</si>
  <si>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</si>
  <si>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</si>
  <si>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</si>
  <si>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</si>
  <si>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</si>
  <si>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</si>
  <si>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</si>
  <si>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</si>
  <si>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</si>
  <si>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</si>
  <si>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</si>
  <si>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</si>
  <si>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</si>
  <si>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</si>
  <si>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</si>
  <si>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</si>
  <si>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</si>
  <si>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</si>
  <si>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</si>
  <si>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</si>
  <si>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</si>
  <si>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</si>
  <si>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</si>
  <si>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</si>
  <si>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</si>
  <si>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</si>
  <si>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</si>
  <si>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</si>
  <si>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</si>
  <si>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</si>
  <si>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</si>
  <si>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</si>
  <si>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</si>
  <si>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</si>
  <si>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</si>
  <si>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</si>
  <si>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</si>
  <si>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</si>
  <si>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</si>
  <si>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</si>
  <si>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</si>
  <si>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</si>
  <si>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</si>
  <si>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</si>
  <si>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</si>
  <si>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</si>
  <si>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</si>
  <si>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</si>
  <si>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</si>
  <si>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</si>
  <si>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</si>
  <si>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</si>
  <si>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</si>
  <si>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</si>
  <si>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</si>
  <si>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</si>
  <si>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</si>
  <si>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</si>
  <si>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</si>
  <si>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</si>
  <si>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</si>
  <si>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</si>
  <si>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</si>
  <si>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</si>
  <si>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</si>
  <si>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</si>
  <si>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</si>
  <si>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</si>
  <si>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</si>
  <si>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</si>
  <si>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</si>
  <si>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</si>
  <si>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</si>
  <si>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</si>
  <si>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</si>
  <si>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</si>
  <si>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</si>
  <si>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</si>
  <si>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</si>
  <si>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</si>
  <si>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</si>
  <si>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</si>
  <si>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</si>
  <si>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</si>
  <si>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</si>
  <si>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</si>
  <si>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</si>
  <si>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</si>
  <si>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</si>
  <si>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</si>
  <si>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</si>
  <si>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</si>
  <si>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</si>
  <si>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</si>
  <si>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</si>
  <si>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</si>
  <si>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</si>
  <si>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</si>
  <si>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</si>
  <si>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</si>
  <si>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</si>
  <si>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</si>
  <si>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</si>
  <si>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</si>
  <si>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</si>
  <si>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</si>
  <si>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</si>
  <si>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</si>
  <si>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</si>
  <si>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</si>
  <si>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</si>
  <si>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</si>
  <si>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</si>
  <si>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</si>
  <si>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</si>
  <si>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</si>
  <si>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</si>
  <si>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</si>
  <si>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</si>
  <si>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</si>
  <si>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</si>
  <si>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</si>
  <si>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</si>
  <si>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</si>
  <si>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</si>
  <si>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</si>
  <si>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</si>
  <si>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</si>
  <si>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</si>
  <si>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</si>
  <si>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</si>
  <si>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</si>
  <si>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</si>
  <si>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</si>
  <si>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</si>
  <si>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</si>
  <si>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</si>
  <si>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</si>
  <si>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</si>
  <si>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</si>
  <si>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</si>
  <si>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</si>
  <si>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</si>
  <si>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</si>
  <si>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</si>
  <si>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</si>
  <si>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</si>
  <si>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</si>
  <si>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</si>
  <si>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</si>
  <si>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</si>
  <si>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</si>
  <si>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</si>
  <si>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</si>
  <si>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</si>
  <si>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</si>
  <si>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</si>
  <si>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</si>
  <si>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</si>
  <si>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</si>
  <si>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</si>
  <si>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</si>
  <si>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</si>
  <si>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</si>
  <si>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</si>
  <si>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</si>
  <si>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</si>
  <si>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</si>
  <si>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</si>
  <si>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</si>
  <si>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</si>
  <si>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</si>
  <si>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</si>
  <si>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</si>
  <si>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</si>
  <si>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</si>
  <si>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</si>
  <si>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</si>
  <si>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</si>
  <si>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</si>
  <si>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</si>
  <si>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</si>
  <si>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</si>
  <si>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</si>
  <si>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</si>
  <si>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</si>
  <si>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</si>
  <si>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</si>
  <si>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</si>
  <si>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</si>
  <si>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</si>
  <si>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</si>
  <si>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</si>
  <si>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</si>
  <si>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</si>
  <si>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</si>
  <si>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</si>
  <si>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</si>
  <si>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</si>
  <si>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</si>
  <si>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</si>
  <si>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</si>
  <si>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</si>
  <si>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</si>
  <si>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</si>
  <si>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</si>
  <si>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</si>
  <si>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</si>
  <si>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</si>
  <si>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</si>
  <si>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</si>
  <si>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</si>
  <si>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</si>
  <si>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</si>
  <si>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</si>
  <si>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</si>
  <si>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</si>
  <si>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</si>
  <si>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</si>
  <si>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</si>
  <si>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</si>
  <si>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</si>
  <si>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</si>
  <si>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</si>
  <si>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</si>
  <si>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</si>
  <si>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</si>
  <si>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</si>
  <si>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</si>
  <si>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</si>
  <si>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</si>
  <si>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</si>
  <si>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</si>
  <si>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</si>
  <si>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</si>
  <si>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</si>
  <si>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</si>
  <si>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</si>
  <si>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</si>
  <si>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</si>
  <si>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</si>
  <si>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</si>
  <si>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</si>
  <si>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</si>
  <si>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</si>
  <si>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</si>
  <si>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</si>
  <si>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</si>
  <si>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</si>
  <si>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</si>
  <si>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</si>
  <si>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</si>
  <si>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</si>
  <si>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</si>
  <si>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</si>
  <si>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</si>
  <si>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</si>
  <si>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</si>
  <si>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</si>
  <si>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</si>
  <si>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</si>
  <si>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</si>
  <si>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</si>
  <si>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</si>
  <si>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</si>
  <si>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</si>
  <si>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</si>
  <si>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</si>
  <si>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</si>
  <si>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</si>
  <si>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</si>
  <si>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</si>
  <si>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</si>
  <si>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</si>
  <si>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</si>
  <si>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</si>
  <si>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</si>
  <si>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</si>
  <si>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</si>
  <si>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</si>
  <si>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</si>
  <si>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</si>
  <si>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</si>
  <si>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</si>
  <si>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</si>
  <si>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</si>
  <si>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</si>
  <si>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</si>
  <si>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</si>
  <si>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</si>
  <si>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</si>
  <si>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</si>
  <si>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</si>
  <si>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</si>
  <si>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</si>
  <si>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</si>
  <si>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</si>
  <si>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</si>
  <si>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</si>
  <si>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</si>
  <si>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</si>
  <si>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</si>
  <si>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</si>
  <si>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</si>
  <si>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</si>
  <si>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</si>
  <si>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</si>
  <si>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</si>
  <si>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</si>
  <si>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</si>
  <si>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</si>
  <si>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</si>
  <si>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</si>
  <si>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</si>
  <si>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</si>
  <si>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</si>
  <si>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</si>
  <si>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</si>
  <si>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</si>
  <si>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</si>
  <si>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</si>
  <si>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</si>
  <si>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</si>
  <si>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</si>
  <si>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</si>
  <si>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</si>
  <si>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</si>
  <si>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</si>
  <si>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</si>
  <si>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</si>
  <si>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</si>
  <si>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</si>
  <si>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</si>
  <si>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</si>
  <si>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</si>
  <si>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</si>
  <si>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</si>
  <si>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</si>
  <si>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</si>
  <si>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</si>
  <si>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</si>
  <si>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</si>
  <si>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</si>
  <si>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</si>
  <si>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</si>
  <si>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</si>
  <si>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</si>
  <si>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</si>
  <si>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</si>
  <si>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</si>
  <si>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</si>
  <si>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</si>
  <si>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</si>
  <si>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</si>
  <si>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</si>
  <si>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</si>
  <si>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</si>
  <si>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</si>
  <si>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</si>
  <si>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</si>
  <si>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</si>
  <si>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</si>
  <si>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</si>
  <si>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</si>
  <si>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</si>
  <si>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</si>
  <si>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</si>
  <si>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</si>
  <si>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</si>
  <si>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</si>
  <si>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</si>
  <si>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</si>
  <si>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</si>
  <si>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</si>
  <si>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</si>
  <si>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</si>
  <si>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</si>
  <si>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</si>
  <si>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</si>
  <si>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</si>
  <si>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</si>
  <si>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</si>
  <si>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</si>
  <si>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</si>
  <si>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</si>
  <si>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</si>
  <si>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</si>
  <si>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</si>
  <si>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</si>
  <si>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</si>
  <si>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</si>
  <si>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</si>
  <si>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</si>
  <si>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</si>
  <si>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</si>
  <si>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</si>
  <si>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</si>
  <si>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</si>
  <si>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</si>
  <si>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</si>
  <si>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</si>
  <si>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</si>
  <si>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</si>
  <si>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</si>
  <si>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</si>
  <si>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</si>
  <si>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</si>
  <si>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</si>
  <si>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</si>
  <si>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</si>
  <si>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</si>
  <si>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</si>
  <si>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</si>
  <si>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</si>
  <si>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</si>
  <si>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</si>
  <si>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</si>
  <si>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</si>
  <si>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</si>
  <si>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</si>
  <si>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</si>
  <si>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</si>
  <si>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</si>
  <si>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</si>
  <si>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</si>
  <si>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</si>
  <si>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</si>
  <si>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</si>
  <si>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</si>
  <si>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</si>
  <si>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</si>
  <si>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</si>
  <si>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</si>
  <si>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</si>
  <si>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</si>
  <si>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</si>
  <si>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</si>
  <si>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</si>
  <si>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</si>
  <si>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</si>
  <si>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</si>
  <si>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</si>
  <si>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</si>
  <si>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</si>
  <si>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</si>
  <si>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</si>
  <si>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</si>
  <si>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</si>
  <si>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</si>
  <si>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</si>
  <si>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</si>
  <si>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</si>
  <si>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</si>
  <si>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</si>
  <si>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</si>
  <si>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</si>
  <si>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</si>
  <si>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</si>
  <si>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</si>
  <si>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</si>
  <si>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</si>
  <si>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</si>
  <si>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</si>
  <si>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</si>
  <si>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</si>
  <si>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</si>
  <si>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</si>
  <si>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</si>
  <si>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</si>
  <si>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</si>
  <si>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</si>
  <si>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</si>
  <si>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</si>
  <si>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</si>
  <si>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</si>
  <si>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</si>
  <si>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</si>
  <si>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</si>
  <si>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</si>
  <si>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</si>
  <si>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</si>
  <si>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</si>
  <si>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</si>
  <si>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</si>
  <si>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</si>
  <si>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</si>
  <si>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</si>
  <si>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</si>
  <si>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</si>
  <si>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</si>
  <si>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</si>
  <si>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</si>
  <si>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</si>
  <si>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</si>
  <si>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</si>
  <si>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</si>
  <si>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</si>
  <si>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</si>
  <si>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</si>
  <si>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</si>
  <si>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</si>
  <si>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</si>
  <si>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</si>
  <si>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</si>
  <si>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</si>
  <si>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</si>
  <si>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</si>
  <si>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</si>
  <si>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</si>
  <si>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</si>
  <si>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</si>
  <si>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</si>
  <si>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</si>
  <si>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</si>
  <si>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</si>
  <si>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</si>
  <si>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</si>
  <si>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</si>
  <si>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</si>
  <si>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</si>
  <si>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</si>
  <si>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</si>
  <si>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</si>
  <si>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</si>
  <si>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</si>
  <si>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</si>
  <si>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</si>
  <si>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</si>
  <si>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</si>
  <si>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</si>
  <si>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</si>
  <si>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</si>
  <si>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</si>
  <si>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</si>
  <si>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</si>
  <si>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</si>
  <si>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</si>
  <si>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</si>
  <si>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</si>
  <si>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</si>
  <si>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</si>
  <si>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</si>
  <si>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</si>
  <si>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</si>
  <si>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</si>
  <si>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</si>
  <si>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</si>
  <si>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</si>
  <si>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</si>
  <si>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</si>
  <si>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</si>
  <si>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</si>
  <si>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</si>
  <si>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</si>
  <si>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</si>
  <si>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</si>
  <si>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</si>
  <si>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</si>
  <si>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</si>
  <si>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</si>
  <si>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</si>
  <si>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</si>
  <si>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</si>
  <si>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</si>
  <si>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</si>
  <si>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</si>
  <si>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</si>
  <si>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</si>
  <si>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</si>
  <si>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</si>
  <si>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</si>
  <si>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</si>
  <si>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</si>
  <si>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</si>
  <si>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</si>
  <si>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</si>
  <si>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</si>
  <si>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</si>
  <si>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</si>
  <si>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</si>
  <si>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</si>
  <si>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</si>
  <si>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</si>
  <si>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</si>
  <si>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</si>
  <si>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</si>
  <si>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</si>
  <si>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</si>
  <si>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</si>
  <si>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</si>
  <si>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</si>
  <si>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</si>
  <si>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</si>
  <si>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</si>
  <si>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</si>
  <si>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</si>
  <si>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</si>
  <si>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</si>
  <si>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</si>
  <si>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</si>
  <si>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</si>
  <si>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</si>
  <si>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</si>
  <si>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</si>
  <si>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</si>
  <si>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</si>
  <si>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</si>
  <si>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</si>
  <si>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</si>
  <si>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</si>
  <si>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</si>
  <si>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</si>
  <si>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</si>
  <si>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</si>
  <si>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</si>
  <si>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</si>
  <si>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</si>
  <si>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</si>
  <si>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</si>
  <si>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</si>
  <si>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</si>
  <si>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</si>
  <si>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</si>
  <si>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</si>
  <si>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</si>
  <si>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</si>
  <si>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</si>
  <si>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</si>
  <si>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</si>
  <si>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</si>
  <si>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</si>
  <si>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</si>
  <si>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</si>
  <si>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</si>
  <si>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</si>
  <si>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</si>
  <si>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</si>
  <si>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</si>
  <si>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</si>
  <si>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</si>
  <si>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</si>
  <si>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</si>
  <si>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</si>
  <si>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</si>
  <si>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</si>
  <si>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</si>
  <si>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</si>
  <si>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</si>
  <si>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</si>
  <si>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</si>
  <si>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</si>
  <si>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</si>
  <si>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</si>
  <si>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</si>
  <si>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</si>
  <si>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</si>
  <si>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</si>
  <si>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</si>
  <si>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</si>
  <si>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</si>
  <si>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</si>
  <si>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</si>
  <si>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</si>
  <si>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</si>
  <si>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</si>
  <si>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</si>
  <si>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</si>
  <si>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</si>
  <si>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</si>
  <si>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</si>
  <si>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</si>
  <si>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</si>
  <si>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</si>
  <si>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</si>
  <si>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</si>
  <si>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</si>
  <si>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</si>
  <si>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</si>
  <si>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</si>
  <si>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</si>
  <si>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</si>
  <si>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</si>
  <si>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</si>
  <si>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</si>
  <si>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</si>
  <si>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</si>
  <si>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</si>
  <si>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</si>
  <si>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</si>
  <si>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</si>
  <si>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</si>
  <si>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</si>
  <si>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</si>
  <si>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</si>
  <si>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</si>
  <si>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</si>
  <si>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</si>
  <si>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</si>
  <si>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</si>
  <si>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</si>
  <si>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</si>
  <si>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</si>
  <si>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</si>
  <si>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</si>
  <si>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</si>
  <si>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</si>
  <si>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</si>
  <si>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</si>
  <si>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</si>
  <si>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</si>
  <si>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</si>
  <si>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</si>
  <si>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</si>
  <si>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</si>
  <si>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</si>
  <si>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</si>
  <si>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</si>
  <si>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</si>
  <si>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</si>
  <si>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</si>
  <si>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</si>
  <si>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</si>
  <si>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</si>
  <si>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</si>
  <si>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</si>
  <si>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</si>
  <si>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</si>
  <si>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</si>
  <si>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</si>
  <si>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</si>
  <si>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</si>
  <si>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</si>
  <si>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</si>
  <si>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</si>
  <si>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</si>
  <si>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</si>
  <si>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</si>
  <si>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</si>
  <si>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</si>
  <si>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</si>
  <si>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</si>
  <si>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</si>
  <si>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</si>
  <si>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</si>
  <si>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</si>
  <si>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</si>
  <si>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</si>
  <si>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</si>
  <si>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</si>
  <si>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</si>
  <si>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</si>
  <si>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</si>
  <si>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</si>
  <si>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</si>
  <si>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</si>
  <si>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</si>
  <si>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</si>
  <si>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</si>
  <si>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</si>
  <si>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</si>
  <si>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</si>
  <si>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</si>
  <si>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</si>
  <si>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</si>
  <si>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</si>
  <si>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</si>
  <si>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</si>
  <si>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</si>
  <si>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</si>
  <si>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</si>
  <si>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</si>
  <si>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</si>
  <si>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</si>
  <si>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</si>
  <si>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</si>
  <si>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</si>
  <si>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</si>
  <si>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</si>
  <si>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</si>
  <si>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</si>
  <si>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</si>
  <si>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</si>
  <si>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</si>
  <si>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</si>
  <si>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</si>
  <si>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</si>
  <si>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</si>
  <si>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</si>
  <si>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</si>
  <si>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</si>
  <si>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</si>
  <si>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</si>
  <si>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</si>
  <si>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</si>
  <si>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</si>
  <si>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</si>
  <si>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</si>
  <si>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</si>
  <si>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</si>
  <si>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</si>
  <si>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</si>
  <si>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</si>
  <si>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</si>
  <si>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</si>
  <si>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</si>
  <si>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</si>
  <si>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</si>
  <si>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</si>
  <si>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</si>
  <si>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</si>
  <si>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</si>
  <si>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</si>
  <si>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</si>
  <si>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</si>
  <si>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</si>
  <si>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</si>
  <si>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</si>
  <si>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</si>
  <si>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</si>
  <si>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</si>
  <si>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</si>
  <si>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</si>
  <si>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</si>
  <si>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</si>
  <si>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</si>
  <si>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</si>
  <si>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</si>
  <si>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</si>
  <si>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</si>
  <si>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</si>
  <si>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</si>
  <si>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</si>
  <si>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</si>
  <si>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</si>
  <si>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</si>
  <si>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</si>
  <si>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</si>
  <si>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</si>
  <si>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</si>
  <si>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</si>
  <si>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</si>
  <si>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</si>
  <si>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</si>
  <si>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</si>
  <si>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</si>
  <si>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</si>
  <si>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</si>
  <si>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</si>
  <si>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</si>
  <si>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</si>
  <si>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</si>
  <si>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</si>
  <si>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</si>
  <si>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</si>
  <si>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</si>
  <si>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</si>
  <si>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</si>
  <si>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</si>
  <si>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</si>
  <si>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</si>
  <si>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</si>
  <si>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</si>
  <si>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</si>
  <si>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</si>
  <si>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</si>
  <si>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</si>
  <si>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</si>
  <si>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</si>
  <si>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</si>
  <si>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</si>
  <si>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</si>
  <si>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</si>
  <si>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</si>
  <si>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</si>
  <si>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</si>
  <si>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</si>
  <si>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</si>
  <si>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</si>
  <si>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</si>
  <si>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</si>
  <si>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</si>
  <si>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</si>
  <si>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</si>
  <si>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</si>
  <si>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</si>
  <si>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</si>
  <si>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</si>
  <si>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</si>
  <si>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</si>
  <si>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</si>
  <si>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</si>
  <si>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</si>
  <si>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</si>
  <si>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</si>
  <si>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</si>
  <si>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</si>
  <si>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</si>
  <si>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</si>
  <si>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</si>
  <si>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</si>
  <si>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</si>
  <si>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</si>
  <si>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</si>
  <si>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</si>
  <si>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</si>
  <si>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</si>
  <si>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</si>
  <si>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</si>
  <si>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</si>
  <si>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</si>
  <si>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</si>
  <si>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</si>
  <si>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</si>
  <si>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</si>
  <si>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</si>
  <si>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</si>
  <si>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</si>
  <si>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</si>
  <si>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</si>
  <si>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</si>
  <si>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</si>
  <si>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</si>
  <si>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</si>
  <si>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</si>
  <si>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</si>
  <si>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</si>
  <si>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</si>
  <si>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</si>
  <si>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</si>
  <si>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</si>
  <si>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</si>
  <si>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</si>
  <si>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</si>
  <si>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</si>
  <si>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</si>
  <si>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</si>
  <si>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</si>
  <si>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</si>
  <si>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</si>
  <si>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</si>
  <si>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</si>
  <si>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</si>
  <si>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</si>
  <si>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</si>
  <si>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</si>
  <si>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</si>
  <si>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</si>
  <si>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</si>
  <si>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</si>
  <si>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</si>
  <si>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</si>
  <si>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</si>
  <si>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</si>
  <si>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</si>
  <si>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</si>
  <si>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</si>
  <si>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</si>
  <si>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</si>
  <si>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</si>
  <si>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</si>
  <si>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</si>
  <si>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</si>
  <si>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</si>
  <si>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</si>
  <si>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</si>
  <si>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</si>
  <si>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</si>
  <si>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</si>
  <si>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</si>
  <si>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</si>
  <si>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</si>
  <si>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</si>
  <si>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</si>
  <si>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</si>
  <si>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</si>
  <si>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</si>
  <si>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</si>
  <si>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</si>
  <si>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</si>
  <si>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</si>
  <si>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</si>
  <si>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</si>
  <si>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</si>
  <si>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</si>
  <si>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</si>
  <si>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</si>
  <si>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</si>
  <si>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</si>
  <si>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</si>
  <si>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</si>
  <si>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</si>
  <si>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</si>
  <si>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</si>
  <si>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</si>
  <si>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</si>
  <si>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</si>
  <si>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</si>
  <si>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</si>
  <si>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</si>
  <si>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</si>
  <si>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</si>
  <si>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</si>
  <si>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</si>
  <si>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</si>
  <si>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</si>
  <si>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</si>
  <si>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</si>
  <si>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</si>
  <si>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</si>
  <si>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</si>
  <si>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</si>
  <si>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</si>
  <si>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</si>
  <si>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</si>
  <si>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</si>
  <si>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</si>
  <si>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</si>
  <si>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</si>
  <si>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</si>
  <si>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</si>
  <si>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</si>
  <si>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</si>
  <si>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</si>
  <si>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</si>
  <si>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</si>
  <si>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</si>
  <si>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</si>
  <si>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</si>
  <si>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</si>
  <si>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</si>
  <si>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</si>
  <si>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</si>
  <si>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</si>
  <si>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</si>
  <si>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</si>
  <si>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</si>
  <si>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</si>
  <si>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</si>
  <si>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</si>
  <si>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</si>
  <si>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</si>
  <si>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</si>
  <si>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</si>
  <si>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</si>
  <si>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</si>
  <si>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</si>
  <si>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</si>
  <si>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</si>
  <si>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</si>
  <si>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</si>
  <si>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</si>
  <si>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</si>
  <si>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</si>
  <si>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</si>
  <si>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</si>
  <si>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</si>
  <si>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</si>
  <si>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</si>
  <si>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</si>
  <si>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</si>
  <si>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</si>
  <si>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</si>
  <si>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</si>
  <si>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</si>
  <si>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</si>
  <si>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</si>
  <si>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</si>
  <si>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</si>
  <si>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</si>
  <si>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</si>
  <si>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</si>
  <si>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</si>
  <si>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</si>
  <si>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</si>
  <si>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</si>
  <si>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</si>
  <si>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</si>
  <si>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</si>
  <si>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</si>
  <si>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</si>
  <si>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</si>
  <si>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</si>
  <si>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</si>
  <si>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</si>
  <si>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</si>
  <si>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</si>
  <si>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</si>
  <si>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</si>
  <si>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</si>
  <si>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</si>
  <si>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</si>
  <si>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</si>
  <si>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</si>
  <si>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</si>
  <si>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</si>
  <si>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</si>
  <si>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</si>
  <si>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</si>
  <si>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</si>
  <si>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</si>
  <si>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</si>
  <si>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</si>
  <si>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</si>
  <si>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</si>
  <si>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</si>
  <si>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</si>
  <si>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</si>
  <si>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</si>
  <si>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</si>
  <si>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</si>
  <si>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</si>
  <si>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</si>
  <si>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</si>
  <si>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</si>
  <si>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</si>
  <si>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</si>
  <si>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</si>
  <si>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</si>
  <si>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</si>
  <si>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</si>
  <si>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</si>
  <si>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</si>
  <si>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</si>
  <si>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</si>
  <si>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</si>
  <si>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</si>
  <si>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</si>
  <si>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</si>
  <si>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</si>
  <si>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</si>
  <si>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</si>
  <si>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</si>
  <si>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</si>
  <si>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</si>
  <si>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</si>
  <si>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</si>
  <si>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</si>
  <si>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</si>
  <si>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</si>
  <si>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</si>
  <si>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</si>
  <si>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</si>
  <si>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</si>
  <si>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</si>
  <si>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</si>
  <si>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</si>
  <si>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</si>
  <si>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</si>
  <si>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</si>
  <si>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</si>
  <si>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</si>
  <si>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</si>
  <si>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</si>
  <si>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</si>
  <si>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</si>
  <si>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</si>
  <si>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</si>
  <si>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</si>
  <si>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</si>
  <si>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</si>
  <si>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</si>
  <si>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</si>
  <si>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</si>
  <si>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</si>
  <si>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</si>
  <si>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</si>
  <si>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</si>
  <si>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</si>
  <si>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</si>
  <si>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</si>
  <si>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</si>
  <si>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</si>
  <si>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</si>
  <si>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</si>
  <si>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</si>
  <si>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</si>
  <si>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</si>
  <si>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</si>
  <si>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</si>
  <si>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</si>
  <si>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</si>
  <si>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</si>
  <si>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</si>
  <si>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</si>
  <si>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</si>
  <si>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</si>
  <si>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</si>
  <si>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</si>
  <si>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</si>
  <si>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</si>
  <si>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</si>
  <si>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</si>
  <si>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</si>
  <si>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</si>
  <si>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</si>
  <si>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</si>
  <si>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</si>
  <si>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</si>
  <si>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</si>
  <si>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</si>
  <si>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</si>
  <si>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</si>
  <si>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</si>
  <si>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</si>
  <si>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</si>
  <si>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</si>
  <si>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</si>
  <si>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</si>
  <si>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</si>
  <si>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</si>
  <si>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</si>
  <si>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</si>
  <si>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</si>
  <si>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</si>
  <si>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</si>
  <si>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</si>
  <si>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</si>
  <si>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</si>
  <si>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</si>
  <si>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</si>
  <si>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</si>
  <si>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</si>
  <si>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</si>
  <si>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</si>
  <si>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</si>
  <si>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</si>
  <si>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</si>
  <si>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</si>
  <si>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</si>
  <si>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</si>
  <si>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</si>
  <si>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</si>
  <si>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</si>
  <si>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</si>
  <si>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</si>
  <si>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</si>
  <si>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</si>
  <si>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</si>
  <si>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</si>
  <si>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</si>
  <si>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</si>
  <si>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</si>
  <si>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</si>
  <si>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</si>
  <si>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</si>
  <si>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</si>
  <si>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</si>
  <si>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</si>
  <si>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</si>
  <si>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</si>
  <si>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</si>
  <si>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</si>
  <si>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</si>
  <si>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</si>
  <si>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</si>
  <si>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</si>
  <si>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</si>
  <si>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</si>
  <si>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</si>
  <si>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</si>
  <si>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</si>
  <si>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</si>
  <si>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</si>
  <si>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</si>
  <si>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</si>
  <si>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</si>
  <si>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</si>
  <si>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</si>
  <si>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</si>
  <si>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</si>
  <si>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</si>
  <si>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</si>
  <si>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</si>
  <si>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</si>
  <si>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</si>
  <si>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</si>
  <si>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</si>
  <si>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</si>
  <si>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</si>
  <si>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</si>
  <si>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</si>
  <si>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</si>
  <si>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</si>
  <si>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</si>
  <si>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</si>
  <si>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</si>
  <si>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</si>
  <si>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</si>
  <si>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</si>
  <si>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</si>
  <si>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</si>
  <si>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</si>
  <si>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</si>
  <si>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</si>
  <si>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</si>
  <si>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</si>
  <si>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</si>
  <si>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</si>
  <si>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</si>
  <si>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</si>
  <si>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</si>
  <si>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</si>
  <si>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</si>
  <si>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</si>
  <si>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</si>
  <si>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</si>
  <si>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</si>
  <si>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</si>
  <si>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</si>
  <si>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</si>
  <si>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</si>
  <si>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</si>
  <si>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</si>
  <si>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</si>
  <si>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</si>
  <si>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</si>
  <si>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</si>
  <si>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</si>
  <si>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</si>
  <si>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</si>
  <si>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</si>
  <si>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</si>
  <si>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</si>
  <si>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</si>
  <si>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</si>
  <si>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</si>
  <si>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</si>
  <si>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</si>
  <si>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</si>
  <si>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</si>
  <si>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</si>
  <si>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</si>
  <si>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</si>
  <si>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</si>
  <si>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</si>
  <si>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</si>
  <si>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</si>
  <si>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</si>
  <si>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</si>
  <si>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</si>
  <si>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</si>
  <si>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</si>
  <si>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</si>
  <si>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</si>
  <si>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</si>
  <si>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</si>
  <si>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</si>
  <si>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</si>
  <si>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</si>
  <si>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</si>
  <si>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</si>
  <si>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</si>
  <si>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</si>
  <si>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</si>
  <si>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</si>
  <si>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</si>
  <si>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</si>
  <si>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</si>
  <si>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</si>
  <si>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</si>
  <si>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</si>
  <si>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</si>
  <si>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</si>
  <si>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</si>
  <si>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</si>
  <si>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</si>
  <si>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</si>
  <si>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</si>
  <si>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</si>
  <si>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</si>
  <si>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</si>
  <si>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</si>
  <si>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</si>
  <si>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</si>
  <si>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</si>
  <si>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</si>
  <si>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</si>
  <si>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</si>
  <si>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</si>
  <si>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</si>
  <si>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</si>
  <si>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</si>
  <si>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</si>
  <si>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</si>
  <si>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</si>
  <si>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</si>
  <si>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</si>
  <si>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</si>
  <si>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</si>
  <si>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</si>
  <si>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</si>
  <si>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</si>
  <si>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</si>
  <si>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</si>
  <si>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</si>
  <si>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</si>
  <si>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</si>
  <si>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</si>
  <si>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</si>
  <si>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</si>
  <si>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</si>
  <si>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</si>
  <si>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</si>
  <si>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</si>
  <si>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</si>
  <si>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</si>
  <si>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</si>
  <si>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</si>
  <si>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</si>
  <si>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</si>
  <si>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</si>
  <si>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</si>
  <si>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</si>
  <si>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</si>
  <si>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</si>
  <si>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</si>
  <si>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</si>
  <si>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</si>
  <si>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</si>
  <si>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</si>
  <si>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</si>
  <si>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</si>
  <si>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</si>
  <si>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</si>
  <si>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</si>
  <si>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</si>
  <si>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</si>
  <si>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</si>
  <si>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</si>
  <si>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</si>
  <si>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</si>
  <si>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</si>
  <si>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</si>
  <si>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</si>
  <si>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</si>
  <si>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</si>
  <si>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</si>
  <si>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</si>
  <si>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</si>
  <si>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</si>
  <si>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</si>
  <si>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</si>
  <si>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</si>
  <si>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</si>
  <si>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</si>
  <si>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</si>
  <si>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</si>
  <si>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</si>
  <si>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</si>
  <si>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</si>
  <si>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</si>
  <si>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</si>
  <si>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</si>
  <si>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</si>
  <si>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</si>
  <si>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</si>
  <si>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</si>
  <si>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</si>
  <si>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</si>
  <si>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</si>
  <si>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</si>
  <si>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</si>
  <si>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</si>
  <si>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</si>
  <si>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</si>
  <si>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</si>
  <si>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</si>
  <si>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</si>
  <si>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</si>
  <si>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</si>
  <si>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</si>
  <si>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</si>
  <si>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</si>
  <si>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</si>
  <si>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</si>
  <si>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</si>
  <si>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</si>
  <si>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</si>
  <si>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</si>
  <si>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</si>
  <si>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</si>
  <si>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</si>
  <si>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</si>
  <si>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</si>
  <si>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</si>
  <si>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</si>
  <si>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</si>
  <si>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</si>
  <si>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</si>
  <si>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</si>
  <si>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</si>
  <si>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</si>
  <si>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</si>
  <si>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</si>
  <si>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</si>
  <si>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</si>
  <si>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</si>
  <si>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</si>
  <si>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</si>
  <si>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</si>
  <si>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</si>
  <si>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</si>
  <si>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</si>
  <si>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</si>
  <si>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</si>
  <si>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</si>
  <si>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</si>
  <si>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</si>
  <si>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</si>
  <si>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</si>
  <si>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</si>
  <si>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</si>
  <si>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</si>
  <si>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</si>
  <si>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</si>
  <si>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</si>
  <si>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</si>
  <si>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</si>
  <si>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</si>
  <si>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</si>
  <si>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</si>
  <si>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</si>
  <si>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</si>
  <si>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</si>
  <si>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</si>
  <si>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</si>
  <si>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</si>
  <si>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</si>
  <si>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</si>
  <si>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</si>
  <si>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</si>
  <si>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</si>
  <si>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</si>
  <si>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</si>
  <si>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</si>
  <si>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</si>
  <si>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</si>
  <si>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</si>
  <si>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</si>
  <si>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</si>
  <si>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</si>
  <si>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</si>
  <si>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</si>
  <si>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</si>
  <si>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</si>
  <si>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</si>
  <si>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</si>
  <si>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</si>
  <si>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</si>
  <si>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</si>
  <si>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</si>
  <si>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</si>
  <si>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</si>
  <si>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</si>
  <si>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</si>
  <si>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</si>
  <si>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</si>
  <si>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</si>
  <si>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</si>
  <si>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</si>
  <si>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</si>
  <si>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</si>
  <si>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</si>
  <si>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</si>
  <si>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</si>
  <si>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</si>
  <si>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</si>
  <si>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</si>
  <si>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</si>
  <si>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</si>
  <si>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</si>
  <si>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</si>
  <si>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</si>
  <si>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</si>
  <si>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</si>
  <si>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</si>
  <si>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</si>
  <si>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</si>
  <si>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</si>
  <si>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</si>
  <si>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</si>
  <si>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</si>
  <si>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</si>
  <si>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</si>
  <si>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</si>
  <si>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</si>
  <si>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</si>
  <si>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</si>
  <si>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</si>
  <si>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</si>
  <si>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</si>
  <si>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</si>
  <si>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</si>
  <si>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</si>
  <si>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</si>
  <si>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</si>
  <si>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</si>
  <si>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</si>
  <si>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</si>
  <si>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</si>
  <si>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</si>
  <si>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</si>
  <si>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</si>
  <si>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</si>
  <si>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</si>
  <si>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</si>
  <si>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</si>
  <si>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</si>
  <si>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</si>
  <si>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</si>
  <si>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</si>
  <si>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</si>
  <si>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</si>
  <si>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</si>
  <si>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</si>
  <si>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</si>
  <si>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</si>
  <si>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</si>
  <si>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</si>
  <si>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</si>
  <si>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</si>
  <si>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</si>
  <si>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</si>
  <si>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</si>
  <si>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</si>
  <si>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</si>
  <si>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</si>
  <si>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</si>
  <si>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</si>
  <si>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</si>
  <si>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</si>
  <si>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</si>
  <si>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</si>
  <si>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</si>
  <si>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</si>
  <si>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</si>
  <si>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</si>
  <si>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</si>
  <si>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</si>
  <si>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</si>
  <si>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</si>
  <si>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</si>
  <si>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</si>
  <si>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</si>
  <si>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</si>
  <si>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</si>
  <si>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</si>
  <si>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</si>
  <si>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</si>
  <si>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</si>
  <si>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</si>
  <si>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</si>
  <si>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</si>
  <si>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</si>
  <si>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</si>
  <si>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</si>
  <si>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</si>
  <si>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</si>
  <si>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</si>
  <si>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</si>
  <si>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</si>
  <si>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</si>
  <si>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</si>
  <si>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</si>
  <si>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</si>
  <si>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</si>
  <si>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</si>
  <si>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</si>
  <si>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</si>
  <si>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</si>
  <si>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</si>
  <si>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</si>
  <si>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</si>
  <si>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</si>
  <si>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</si>
  <si>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</si>
  <si>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</si>
  <si>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</si>
  <si>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</si>
  <si>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</si>
  <si>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</si>
  <si>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</si>
  <si>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</si>
  <si>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</si>
  <si>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</si>
  <si>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</si>
  <si>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</si>
  <si>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</si>
  <si>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</si>
  <si>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</si>
  <si>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</si>
  <si>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</si>
  <si>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</si>
  <si>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</si>
  <si>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</si>
  <si>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</si>
  <si>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</si>
  <si>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</si>
  <si>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</si>
  <si>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</si>
  <si>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</si>
  <si>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</si>
  <si>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</si>
  <si>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</si>
  <si>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</si>
  <si>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</si>
  <si>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</si>
  <si>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</si>
  <si>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</si>
  <si>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</si>
  <si>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</si>
  <si>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</si>
  <si>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</si>
  <si>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</si>
  <si>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</si>
  <si>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</si>
  <si>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</si>
  <si>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</si>
  <si>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</si>
  <si>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</si>
  <si>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</si>
  <si>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</si>
  <si>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</si>
  <si>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</si>
  <si>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</si>
  <si>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</si>
  <si>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</si>
  <si>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</si>
  <si>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</si>
  <si>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</si>
  <si>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</si>
  <si>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</si>
  <si>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</si>
  <si>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</si>
  <si>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</si>
  <si>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</si>
  <si>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</si>
  <si>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</si>
  <si>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</si>
  <si>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</si>
  <si>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</si>
  <si>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</si>
  <si>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</si>
  <si>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</si>
  <si>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</si>
  <si>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</si>
  <si>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</si>
  <si>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</si>
  <si>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</si>
  <si>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</si>
  <si>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</si>
  <si>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</si>
  <si>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</si>
  <si>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</si>
  <si>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</si>
  <si>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</si>
  <si>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</si>
  <si>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</si>
  <si>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</si>
  <si>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</si>
  <si>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</si>
  <si>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</si>
  <si>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</si>
  <si>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</si>
  <si>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</si>
  <si>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</si>
  <si>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</si>
  <si>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</si>
  <si>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</si>
  <si>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</si>
  <si>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</si>
  <si>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</si>
  <si>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</si>
  <si>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</si>
  <si>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</si>
  <si>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</si>
  <si>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</si>
  <si>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</si>
  <si>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</si>
  <si>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</si>
  <si>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</si>
  <si>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</si>
  <si>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</si>
  <si>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</si>
  <si>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</si>
  <si>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</si>
  <si>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</si>
  <si>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</si>
  <si>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</si>
  <si>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</si>
  <si>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</si>
  <si>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</si>
  <si>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</si>
  <si>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</si>
  <si>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</si>
  <si>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</si>
  <si>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</si>
  <si>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</si>
  <si>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</si>
  <si>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</si>
  <si>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</si>
  <si>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</si>
  <si>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</si>
  <si>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</si>
  <si>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</si>
  <si>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</si>
  <si>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</si>
  <si>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</si>
  <si>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</si>
  <si>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</si>
  <si>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</si>
  <si>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</si>
  <si>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</si>
  <si>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</si>
  <si>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</si>
  <si>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</si>
  <si>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</si>
  <si>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</si>
  <si>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</si>
  <si>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</si>
  <si>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</si>
  <si>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</si>
  <si>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</si>
  <si>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</si>
  <si>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</si>
  <si>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</si>
  <si>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</si>
  <si>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</si>
  <si>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</si>
  <si>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</si>
  <si>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</si>
  <si>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</si>
  <si>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</si>
  <si>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</si>
  <si>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</si>
  <si>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</si>
  <si>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</si>
  <si>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</si>
  <si>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</si>
  <si>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</si>
  <si>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</si>
  <si>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</si>
  <si>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</si>
  <si>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</si>
  <si>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</si>
  <si>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</si>
  <si>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</si>
  <si>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</si>
  <si>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</si>
  <si>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</si>
  <si>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</si>
  <si>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</si>
  <si>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</si>
  <si>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</si>
  <si>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</si>
  <si>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</si>
  <si>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</si>
  <si>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</si>
  <si>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</si>
  <si>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</si>
  <si>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</si>
  <si>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</si>
  <si>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</si>
  <si>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</si>
  <si>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</si>
  <si>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</si>
  <si>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</si>
  <si>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</si>
  <si>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</si>
  <si>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</si>
  <si>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</si>
  <si>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</si>
  <si>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</si>
  <si>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</si>
  <si>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</si>
  <si>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</si>
  <si>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</si>
  <si>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</si>
  <si>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</si>
  <si>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</si>
  <si>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</si>
  <si>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</si>
  <si>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</si>
  <si>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</si>
  <si>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</si>
  <si>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</si>
  <si>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</si>
  <si>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</si>
  <si>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</si>
  <si>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</si>
  <si>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</si>
  <si>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</si>
  <si>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</si>
  <si>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</si>
  <si>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</si>
  <si>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</si>
  <si>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</si>
  <si>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</si>
  <si>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</si>
  <si>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</si>
  <si>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</si>
  <si>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</si>
  <si>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</si>
  <si>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</si>
  <si>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</si>
  <si>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</si>
  <si>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</si>
  <si>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</si>
  <si>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</si>
  <si>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</si>
  <si>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</si>
  <si>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</si>
  <si>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</si>
  <si>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</si>
  <si>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</si>
  <si>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</si>
  <si>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</si>
  <si>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</si>
  <si>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</si>
  <si>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</si>
  <si>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</si>
  <si>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</si>
  <si>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</si>
  <si>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</si>
  <si>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</si>
  <si>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</si>
  <si>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</si>
  <si>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</si>
  <si>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</si>
  <si>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</si>
  <si>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</si>
  <si>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</si>
  <si>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</si>
  <si>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</si>
  <si>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</si>
  <si>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</si>
  <si>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</si>
  <si>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</si>
  <si>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</si>
  <si>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</si>
  <si>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</si>
  <si>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</si>
  <si>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</si>
  <si>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</si>
  <si>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</si>
  <si>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</si>
  <si>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</si>
  <si>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</si>
  <si>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</si>
  <si>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</si>
  <si>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</si>
  <si>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</si>
  <si>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</si>
  <si>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</si>
  <si>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</si>
  <si>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</si>
  <si>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</si>
  <si>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</si>
  <si>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</si>
  <si>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</si>
  <si>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</si>
  <si>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</si>
  <si>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</si>
  <si>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</si>
  <si>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</si>
  <si>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</si>
  <si>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</si>
  <si>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</si>
  <si>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</si>
  <si>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</si>
  <si>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</si>
  <si>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</si>
  <si>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</si>
  <si>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</si>
  <si>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</si>
  <si>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</si>
  <si>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</si>
  <si>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</si>
  <si>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</si>
  <si>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</si>
  <si>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</si>
  <si>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</si>
  <si>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</si>
  <si>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</si>
  <si>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</si>
  <si>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</si>
  <si>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</si>
  <si>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</si>
  <si>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</si>
  <si>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</si>
  <si>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</si>
  <si>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</si>
  <si>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</si>
  <si>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</si>
  <si>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</si>
  <si>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</si>
  <si>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</si>
  <si>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</si>
  <si>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</si>
  <si>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</si>
  <si>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</si>
  <si>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</si>
  <si>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</si>
  <si>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</si>
  <si>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</si>
  <si>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</si>
  <si>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</si>
  <si>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</si>
  <si>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</si>
  <si>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</si>
  <si>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</si>
  <si>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</si>
  <si>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</si>
  <si>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</si>
  <si>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</si>
  <si>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</si>
  <si>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</si>
  <si>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</si>
  <si>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</si>
  <si>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</si>
  <si>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</si>
  <si>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</si>
  <si>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</si>
  <si>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</si>
  <si>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</si>
  <si>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</si>
  <si>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</si>
  <si>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</si>
  <si>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</si>
  <si>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</si>
  <si>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</si>
  <si>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</si>
  <si>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</si>
  <si>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</si>
  <si>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</si>
  <si>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</si>
  <si>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</si>
  <si>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</si>
  <si>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</si>
  <si>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</si>
  <si>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</si>
  <si>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</si>
  <si>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</si>
  <si>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</si>
  <si>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</si>
  <si>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</si>
  <si>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</si>
  <si>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</si>
  <si>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</si>
  <si>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</si>
  <si>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</si>
  <si>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</si>
  <si>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</si>
  <si>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</si>
  <si>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</si>
  <si>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</si>
  <si>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</si>
  <si>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</si>
  <si>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</si>
  <si>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</si>
  <si>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</si>
  <si>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</si>
  <si>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</si>
  <si>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</si>
  <si>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</si>
  <si>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</si>
  <si>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</si>
  <si>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</si>
  <si>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</si>
  <si>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</si>
  <si>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</si>
  <si>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</si>
  <si>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</si>
  <si>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</si>
  <si>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</si>
  <si>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</si>
  <si>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</si>
  <si>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</si>
  <si>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</si>
  <si>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</si>
  <si>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</si>
  <si>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</si>
  <si>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</si>
  <si>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</si>
  <si>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</si>
  <si>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</si>
  <si>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</si>
  <si>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</si>
  <si>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</si>
  <si>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</si>
  <si>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</si>
  <si>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</si>
  <si>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</si>
  <si>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</si>
  <si>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</si>
  <si>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</si>
  <si>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</si>
  <si>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</si>
  <si>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</si>
  <si>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</si>
  <si>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</si>
  <si>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</si>
  <si>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</si>
  <si>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</si>
  <si>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</si>
  <si>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</si>
  <si>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</si>
  <si>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</si>
  <si>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</si>
  <si>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</si>
  <si>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</si>
  <si>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</si>
  <si>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</si>
  <si>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</si>
  <si>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</si>
  <si>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</si>
  <si>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</si>
  <si>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</si>
  <si>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</si>
  <si>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</si>
  <si>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</si>
  <si>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</si>
  <si>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</si>
  <si>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</si>
  <si>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</si>
  <si>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</si>
  <si>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</si>
  <si>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</si>
  <si>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</si>
  <si>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</si>
  <si>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</si>
  <si>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</si>
  <si>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</si>
  <si>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</si>
  <si>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</si>
  <si>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</si>
  <si>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</si>
  <si>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</si>
  <si>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</si>
  <si>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</si>
  <si>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</si>
  <si>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</si>
  <si>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</si>
  <si>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</si>
  <si>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</si>
  <si>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</si>
  <si>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</si>
  <si>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</si>
  <si>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</si>
  <si>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</si>
  <si>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</si>
  <si>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</si>
  <si>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</si>
  <si>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</si>
  <si>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</si>
  <si>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</si>
  <si>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</si>
  <si>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</si>
  <si>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</si>
  <si>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</si>
  <si>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</si>
  <si>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</si>
  <si>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</si>
  <si>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</si>
  <si>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</si>
  <si>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</si>
  <si>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</si>
  <si>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</si>
  <si>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</si>
  <si>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</si>
  <si>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</si>
  <si>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</si>
  <si>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</si>
  <si>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</si>
  <si>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</si>
  <si>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</si>
  <si>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</si>
  <si>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</si>
  <si>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</si>
  <si>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</si>
  <si>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</si>
  <si>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</si>
  <si>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</si>
  <si>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</si>
  <si>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</si>
  <si>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</si>
  <si>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</si>
  <si>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</si>
  <si>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</si>
  <si>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</si>
  <si>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</si>
  <si>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</si>
  <si>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</si>
  <si>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</si>
  <si>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</si>
  <si>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</si>
  <si>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</si>
  <si>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</si>
  <si>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</si>
  <si>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</si>
  <si>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</si>
  <si>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</si>
  <si>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</si>
  <si>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</si>
  <si>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</si>
  <si>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</si>
  <si>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</si>
  <si>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</si>
  <si>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</si>
  <si>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</si>
  <si>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</si>
  <si>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</si>
  <si>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</si>
  <si>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</si>
  <si>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</si>
  <si>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</si>
  <si>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</si>
  <si>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</si>
  <si>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</si>
  <si>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</si>
  <si>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</si>
  <si>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</si>
  <si>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</si>
  <si>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</si>
  <si>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</si>
  <si>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</si>
  <si>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</si>
  <si>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</si>
  <si>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</si>
  <si>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</si>
  <si>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</si>
  <si>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</si>
  <si>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</si>
  <si>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</si>
  <si>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</si>
  <si>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</si>
  <si>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</si>
  <si>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</si>
  <si>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</si>
  <si>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</si>
  <si>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</si>
  <si>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</si>
  <si>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</si>
  <si>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</si>
  <si>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</si>
  <si>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</si>
  <si>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</si>
  <si>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</si>
  <si>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</si>
  <si>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</si>
  <si>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</si>
  <si>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</si>
  <si>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</si>
  <si>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</si>
  <si>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</si>
  <si>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</si>
  <si>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</si>
  <si>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</si>
  <si>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</si>
  <si>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</si>
  <si>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</si>
  <si>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</si>
  <si>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</si>
  <si>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</si>
  <si>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</si>
  <si>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</si>
  <si>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</si>
  <si>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</si>
  <si>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</si>
  <si>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</si>
  <si>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</si>
  <si>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</si>
  <si>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</si>
  <si>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</si>
  <si>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</si>
  <si>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</si>
  <si>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</si>
  <si>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</si>
  <si>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</si>
  <si>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</si>
  <si>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</si>
  <si>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</si>
  <si>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</si>
  <si>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</si>
  <si>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</si>
  <si>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</si>
  <si>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</si>
  <si>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</si>
  <si>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</si>
  <si>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</si>
  <si>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</si>
  <si>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</si>
  <si>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</si>
  <si>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</si>
  <si>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</si>
  <si>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</si>
  <si>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</si>
  <si>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</si>
  <si>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</si>
  <si>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</si>
  <si>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</si>
  <si>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</si>
  <si>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</si>
  <si>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</si>
  <si>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</si>
  <si>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</si>
  <si>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</si>
  <si>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</si>
  <si>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</si>
  <si>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</si>
  <si>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</si>
  <si>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</si>
  <si>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</si>
  <si>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</si>
  <si>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</si>
  <si>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</si>
  <si>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</si>
  <si>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</si>
  <si>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</si>
  <si>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</si>
  <si>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</si>
  <si>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</si>
  <si>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</si>
  <si>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</si>
  <si>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</si>
  <si>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</si>
  <si>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</si>
  <si>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</si>
  <si>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</si>
  <si>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</si>
  <si>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</si>
  <si>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</si>
  <si>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</si>
  <si>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</si>
  <si>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</si>
  <si>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</si>
  <si>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</si>
  <si>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</si>
  <si>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</si>
  <si>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</si>
  <si>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</si>
  <si>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</si>
  <si>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</si>
  <si>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</si>
  <si>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</si>
  <si>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</si>
  <si>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</si>
  <si>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</si>
  <si>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</si>
  <si>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</si>
  <si>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</si>
  <si>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</si>
  <si>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</si>
  <si>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</si>
  <si>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</si>
  <si>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</si>
  <si>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</si>
  <si>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</si>
  <si>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</si>
  <si>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</si>
  <si>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</si>
  <si>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</si>
  <si>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</si>
  <si>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</si>
  <si>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</si>
  <si>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</si>
  <si>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</si>
  <si>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</si>
  <si>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</si>
  <si>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</si>
  <si>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</si>
  <si>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</si>
  <si>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</si>
  <si>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</si>
  <si>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</si>
  <si>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</si>
  <si>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</si>
  <si>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</si>
  <si>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</si>
  <si>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</si>
  <si>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</si>
  <si>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</si>
  <si>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</si>
  <si>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</si>
  <si>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</si>
  <si>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</si>
  <si>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</si>
  <si>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</si>
  <si>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</si>
  <si>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</si>
  <si>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</si>
  <si>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</si>
  <si>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</si>
  <si>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</si>
  <si>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</si>
  <si>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</si>
  <si>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</si>
  <si>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</si>
  <si>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</si>
  <si>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</si>
  <si>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</si>
  <si>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</si>
  <si>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</si>
  <si>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</si>
  <si>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</si>
  <si>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</si>
  <si>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</si>
  <si>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</si>
  <si>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</si>
  <si>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</si>
  <si>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</si>
  <si>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</si>
  <si>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</si>
  <si>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</si>
  <si>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</si>
  <si>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</si>
  <si>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</si>
  <si>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</si>
  <si>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</si>
  <si>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</si>
  <si>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</si>
  <si>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</si>
  <si>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</si>
  <si>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</si>
  <si>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</si>
  <si>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</si>
  <si>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</si>
  <si>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</si>
  <si>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</si>
  <si>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</si>
  <si>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</si>
  <si>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</si>
  <si>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</si>
  <si>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</si>
  <si>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</si>
  <si>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</si>
  <si>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</si>
  <si>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</si>
  <si>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</si>
  <si>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</si>
  <si>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</si>
  <si>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</si>
  <si>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</si>
  <si>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</si>
  <si>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</si>
  <si>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</si>
  <si>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</si>
  <si>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</si>
  <si>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</si>
  <si>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</si>
  <si>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</si>
  <si>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</si>
  <si>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</si>
  <si>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</si>
  <si>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</si>
  <si>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</si>
  <si>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</si>
  <si>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</si>
  <si>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</si>
  <si>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</si>
  <si>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</si>
  <si>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</si>
  <si>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</si>
  <si>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</si>
  <si>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</si>
  <si>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</si>
  <si>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</si>
  <si>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</si>
  <si>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</si>
  <si>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</si>
  <si>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</si>
  <si>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</si>
  <si>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</si>
  <si>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</si>
  <si>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</si>
  <si>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</si>
  <si>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</si>
  <si>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</si>
  <si>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</si>
  <si>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</si>
  <si>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</si>
  <si>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</si>
  <si>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</si>
  <si>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</si>
  <si>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</si>
  <si>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</si>
  <si>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</si>
  <si>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</si>
  <si>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</si>
  <si>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</si>
  <si>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</si>
  <si>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</si>
  <si>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</si>
  <si>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</si>
  <si>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</si>
  <si>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</si>
  <si>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</si>
  <si>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</si>
  <si>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</si>
  <si>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</si>
  <si>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</si>
  <si>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</si>
  <si>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</si>
  <si>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</si>
  <si>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</si>
  <si>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</si>
  <si>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</si>
  <si>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</si>
  <si>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</si>
  <si>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</si>
  <si>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</si>
  <si>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</si>
  <si>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</si>
  <si>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</si>
  <si>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</si>
  <si>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</si>
  <si>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</si>
  <si>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</si>
  <si>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</si>
  <si>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</si>
  <si>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</si>
  <si>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</si>
  <si>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</si>
  <si>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</si>
  <si>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</si>
  <si>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</si>
  <si>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</si>
  <si>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</si>
  <si>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</si>
  <si>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</si>
  <si>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</si>
  <si>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</si>
  <si>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</si>
  <si>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</si>
  <si>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</si>
  <si>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</si>
  <si>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</si>
  <si>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</si>
  <si>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</si>
  <si>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</si>
  <si>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</si>
  <si>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</si>
  <si>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</si>
  <si>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</si>
  <si>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</si>
  <si>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</si>
  <si>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</si>
  <si>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</si>
  <si>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</si>
  <si>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</si>
  <si>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</si>
  <si>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</si>
  <si>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</si>
  <si>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</si>
  <si>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</si>
  <si>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</si>
  <si>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</si>
  <si>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</si>
  <si>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</si>
  <si>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</si>
  <si>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</si>
  <si>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</si>
  <si>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</si>
  <si>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</si>
  <si>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</si>
  <si>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</si>
  <si>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</si>
  <si>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</si>
  <si>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</si>
  <si>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</si>
  <si>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</si>
  <si>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</si>
  <si>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</si>
  <si>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</si>
  <si>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</si>
  <si>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</si>
  <si>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</si>
  <si>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</si>
  <si>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</si>
  <si>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</si>
  <si>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</si>
  <si>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</si>
  <si>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</si>
  <si>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</si>
  <si>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</si>
  <si>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</si>
  <si>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</si>
  <si>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</si>
  <si>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</si>
  <si>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</si>
  <si>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</si>
  <si>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</si>
  <si>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</si>
  <si>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</si>
  <si>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</si>
  <si>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</si>
  <si>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</si>
  <si>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</si>
  <si>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</si>
  <si>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</si>
  <si>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</si>
  <si>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</si>
  <si>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</si>
  <si>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</si>
  <si>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</si>
  <si>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</si>
  <si>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</si>
  <si>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</si>
  <si>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</si>
  <si>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</si>
  <si>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</si>
  <si>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</si>
  <si>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Alibunar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</si>
</sst>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270</c:v>
                </c:pt>
                <c:pt idx="1">
                  <c:v>346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269</c:v>
                </c:pt>
                <c:pt idx="1">
                  <c:v>314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25152"/>
        <c:axId val="153096576"/>
      </c:barChart>
      <c:catAx>
        <c:axId val="15302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6576"/>
        <c:crosses val="autoZero"/>
        <c:auto val="1"/>
        <c:lblAlgn val="ctr"/>
        <c:lblOffset val="100"/>
        <c:noMultiLvlLbl val="0"/>
      </c:catAx>
      <c:valAx>
        <c:axId val="15309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25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1550</c:v>
                </c:pt>
                <c:pt idx="1">
                  <c:v>1320</c:v>
                </c:pt>
                <c:pt idx="2">
                  <c:v>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10496"/>
        <c:axId val="153628672"/>
      </c:barChart>
      <c:catAx>
        <c:axId val="15361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28672"/>
        <c:crosses val="autoZero"/>
        <c:auto val="1"/>
        <c:lblAlgn val="ctr"/>
        <c:lblOffset val="100"/>
        <c:noMultiLvlLbl val="0"/>
      </c:catAx>
      <c:valAx>
        <c:axId val="15362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1049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29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63744"/>
        <c:axId val="153673728"/>
      </c:barChart>
      <c:catAx>
        <c:axId val="153663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728"/>
        <c:crosses val="autoZero"/>
        <c:auto val="1"/>
        <c:lblAlgn val="ctr"/>
        <c:lblOffset val="100"/>
        <c:noMultiLvlLbl val="0"/>
      </c:catAx>
      <c:valAx>
        <c:axId val="153673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63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19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73568"/>
        <c:axId val="153775104"/>
      </c:barChart>
      <c:catAx>
        <c:axId val="153773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75104"/>
        <c:crosses val="autoZero"/>
        <c:auto val="1"/>
        <c:lblAlgn val="ctr"/>
        <c:lblOffset val="100"/>
        <c:noMultiLvlLbl val="0"/>
      </c:catAx>
      <c:valAx>
        <c:axId val="153775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7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6105</c:v>
                </c:pt>
                <c:pt idx="1">
                  <c:v>5951</c:v>
                </c:pt>
                <c:pt idx="2">
                  <c:v>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99680"/>
        <c:axId val="153809664"/>
      </c:barChart>
      <c:catAx>
        <c:axId val="15379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09664"/>
        <c:crosses val="autoZero"/>
        <c:auto val="1"/>
        <c:lblAlgn val="ctr"/>
        <c:lblOffset val="100"/>
        <c:noMultiLvlLbl val="0"/>
      </c:catAx>
      <c:valAx>
        <c:axId val="15380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99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17.313502207762028</c:v>
                </c:pt>
                <c:pt idx="1">
                  <c:v>58.215198698582384</c:v>
                </c:pt>
                <c:pt idx="2">
                  <c:v>24.471299093655588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40</c:v>
                </c:pt>
                <c:pt idx="1">
                  <c:v>45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862144"/>
        <c:axId val="153863680"/>
      </c:barChart>
      <c:catAx>
        <c:axId val="15386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63680"/>
        <c:crosses val="autoZero"/>
        <c:auto val="1"/>
        <c:lblAlgn val="ctr"/>
        <c:lblOffset val="100"/>
        <c:noMultiLvlLbl val="0"/>
      </c:catAx>
      <c:valAx>
        <c:axId val="15386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862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47520"/>
        <c:axId val="153961600"/>
      </c:barChart>
      <c:catAx>
        <c:axId val="15394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61600"/>
        <c:crosses val="autoZero"/>
        <c:auto val="1"/>
        <c:lblAlgn val="ctr"/>
        <c:lblOffset val="100"/>
        <c:noMultiLvlLbl val="0"/>
      </c:catAx>
      <c:valAx>
        <c:axId val="15396160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475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131.4</c:v>
                </c:pt>
                <c:pt idx="1">
                  <c:v>116.4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121.2</c:v>
                </c:pt>
                <c:pt idx="1">
                  <c:v>98.9</c:v>
                </c:pt>
                <c:pt idx="2">
                  <c:v>130.4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992192"/>
        <c:axId val="153993984"/>
      </c:barChart>
      <c:catAx>
        <c:axId val="15399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93984"/>
        <c:crosses val="autoZero"/>
        <c:auto val="1"/>
        <c:lblAlgn val="ctr"/>
        <c:lblOffset val="100"/>
        <c:noMultiLvlLbl val="0"/>
      </c:catAx>
      <c:valAx>
        <c:axId val="15399398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9219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689</c:v>
                </c:pt>
                <c:pt idx="1">
                  <c:v>654</c:v>
                </c:pt>
                <c:pt idx="2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014848"/>
        <c:axId val="154016384"/>
      </c:barChart>
      <c:catAx>
        <c:axId val="1540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6384"/>
        <c:crosses val="autoZero"/>
        <c:auto val="1"/>
        <c:lblAlgn val="ctr"/>
        <c:lblOffset val="100"/>
        <c:noMultiLvlLbl val="0"/>
      </c:catAx>
      <c:valAx>
        <c:axId val="15401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484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55040"/>
        <c:axId val="154056576"/>
      </c:barChart>
      <c:catAx>
        <c:axId val="15405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6576"/>
        <c:crosses val="autoZero"/>
        <c:auto val="1"/>
        <c:lblAlgn val="ctr"/>
        <c:lblOffset val="100"/>
        <c:noMultiLvlLbl val="0"/>
      </c:catAx>
      <c:valAx>
        <c:axId val="15405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55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66</c:v>
                </c:pt>
                <c:pt idx="1">
                  <c:v>84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23</c:v>
                </c:pt>
                <c:pt idx="1">
                  <c:v>25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18976"/>
        <c:axId val="153124864"/>
      </c:barChart>
      <c:catAx>
        <c:axId val="1531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24864"/>
        <c:crosses val="autoZero"/>
        <c:auto val="1"/>
        <c:lblAlgn val="ctr"/>
        <c:lblOffset val="100"/>
        <c:noMultiLvlLbl val="0"/>
      </c:catAx>
      <c:valAx>
        <c:axId val="15312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18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52</c:v>
                </c:pt>
                <c:pt idx="1">
                  <c:v>68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80</c:v>
                </c:pt>
                <c:pt idx="1">
                  <c:v>83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132480"/>
        <c:axId val="154134016"/>
      </c:barChart>
      <c:catAx>
        <c:axId val="1541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34016"/>
        <c:crosses val="autoZero"/>
        <c:auto val="1"/>
        <c:lblAlgn val="ctr"/>
        <c:lblOffset val="100"/>
        <c:noMultiLvlLbl val="0"/>
      </c:catAx>
      <c:valAx>
        <c:axId val="15413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32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2.2368115268417381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2.2716709272600508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2.2600511271206134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2.5156867301882406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2.2600511271206134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2.5912154310945854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2.6493144317917734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2.6202649314431792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2.6144550313734602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3.1315361375784336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3.3929816407157793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3.7299558447594703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3.8868231466418774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4.276086451313037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3.5440390425284685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2.6609342319312108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1.8475482221705788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1.3130374157564488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605440"/>
        <c:axId val="154606976"/>
      </c:barChart>
      <c:catAx>
        <c:axId val="1546054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4606976"/>
        <c:crosses val="autoZero"/>
        <c:auto val="1"/>
        <c:lblAlgn val="ctr"/>
        <c:lblOffset val="100"/>
        <c:noMultiLvlLbl val="0"/>
      </c:catAx>
      <c:valAx>
        <c:axId val="1546069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46054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2.306530327678364</c:v>
                </c:pt>
                <c:pt idx="1">
                  <c:v>2.5970253311643039</c:v>
                </c:pt>
                <c:pt idx="2">
                  <c:v>2.5737857308854291</c:v>
                </c:pt>
                <c:pt idx="3">
                  <c:v>2.643504531722054</c:v>
                </c:pt>
                <c:pt idx="4">
                  <c:v>2.4111085289333025</c:v>
                </c:pt>
                <c:pt idx="5">
                  <c:v>2.980478735765745</c:v>
                </c:pt>
                <c:pt idx="6">
                  <c:v>3.0618173367418082</c:v>
                </c:pt>
                <c:pt idx="7">
                  <c:v>3.1954450383453405</c:v>
                </c:pt>
                <c:pt idx="8">
                  <c:v>3.0618173367418082</c:v>
                </c:pt>
                <c:pt idx="9">
                  <c:v>3.3755519405066234</c:v>
                </c:pt>
                <c:pt idx="10">
                  <c:v>3.3987915407854987</c:v>
                </c:pt>
                <c:pt idx="11">
                  <c:v>3.7822449453869393</c:v>
                </c:pt>
                <c:pt idx="12">
                  <c:v>3.9797815477573786</c:v>
                </c:pt>
                <c:pt idx="13">
                  <c:v>4.2586567511038806</c:v>
                </c:pt>
                <c:pt idx="14">
                  <c:v>3.1838252382059027</c:v>
                </c:pt>
                <c:pt idx="15">
                  <c:v>1.6383918196607019</c:v>
                </c:pt>
                <c:pt idx="16">
                  <c:v>1.1038810132465722</c:v>
                </c:pt>
                <c:pt idx="17">
                  <c:v>0.64489890773878689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643072"/>
        <c:axId val="154653056"/>
      </c:barChart>
      <c:catAx>
        <c:axId val="1546430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4653056"/>
        <c:crosses val="autoZero"/>
        <c:auto val="1"/>
        <c:lblAlgn val="ctr"/>
        <c:lblOffset val="100"/>
        <c:noMultiLvlLbl val="0"/>
      </c:catAx>
      <c:valAx>
        <c:axId val="154653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30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0.24386939439100391</c:v>
                </c:pt>
                <c:pt idx="1">
                  <c:v>0.20505809979494191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2.8857878336268796</c:v>
                </c:pt>
                <c:pt idx="1">
                  <c:v>1.9412166780587832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9.6870342771982116</c:v>
                </c:pt>
                <c:pt idx="1">
                  <c:v>6.3841421736158575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29.643679718195365</c:v>
                </c:pt>
                <c:pt idx="1">
                  <c:v>25.919343814080658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44.275843381655598</c:v>
                </c:pt>
                <c:pt idx="1">
                  <c:v>54.54545454545454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5.0941606828343042</c:v>
                </c:pt>
                <c:pt idx="1">
                  <c:v>4.3198906356801094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8.1696247120986314</c:v>
                </c:pt>
                <c:pt idx="1">
                  <c:v>6.684894053315106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4717568"/>
        <c:axId val="154764416"/>
      </c:barChart>
      <c:catAx>
        <c:axId val="15471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764416"/>
        <c:crosses val="autoZero"/>
        <c:auto val="1"/>
        <c:lblAlgn val="ctr"/>
        <c:lblOffset val="100"/>
        <c:noMultiLvlLbl val="0"/>
      </c:catAx>
      <c:valAx>
        <c:axId val="154764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717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30.781736892020049</c:v>
                </c:pt>
                <c:pt idx="1">
                  <c:v>26.5892002734108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37.664273133721714</c:v>
                </c:pt>
                <c:pt idx="1">
                  <c:v>44.306220095693782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31.26947568080206</c:v>
                </c:pt>
                <c:pt idx="1">
                  <c:v>28.817498291182503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0.28451429345617124</c:v>
                </c:pt>
                <c:pt idx="1">
                  <c:v>0.28708133971291866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4811008"/>
        <c:axId val="154816896"/>
      </c:barChart>
      <c:catAx>
        <c:axId val="15481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816896"/>
        <c:crosses val="autoZero"/>
        <c:auto val="1"/>
        <c:lblAlgn val="ctr"/>
        <c:lblOffset val="100"/>
        <c:noMultiLvlLbl val="0"/>
      </c:catAx>
      <c:valAx>
        <c:axId val="154816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8110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29</c:v>
                </c:pt>
                <c:pt idx="4">
                  <c:v>30</c:v>
                </c:pt>
                <c:pt idx="5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21</c:v>
                </c:pt>
                <c:pt idx="3">
                  <c:v>36</c:v>
                </c:pt>
                <c:pt idx="4">
                  <c:v>21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4835200"/>
        <c:axId val="154836992"/>
      </c:barChart>
      <c:catAx>
        <c:axId val="15483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auto val="1"/>
        <c:lblAlgn val="ctr"/>
        <c:lblOffset val="100"/>
        <c:noMultiLvlLbl val="0"/>
      </c:catAx>
      <c:valAx>
        <c:axId val="154836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5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1.79</c:v>
                </c:pt>
                <c:pt idx="1">
                  <c:v>1.24</c:v>
                </c:pt>
                <c:pt idx="3">
                  <c:v>0.87</c:v>
                </c:pt>
                <c:pt idx="4">
                  <c:v>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4852736"/>
        <c:axId val="154932352"/>
      </c:barChart>
      <c:catAx>
        <c:axId val="15485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932352"/>
        <c:crosses val="autoZero"/>
        <c:auto val="1"/>
        <c:lblAlgn val="ctr"/>
        <c:lblOffset val="100"/>
        <c:noMultiLvlLbl val="0"/>
      </c:catAx>
      <c:valAx>
        <c:axId val="1549323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85273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2.9411764705882351</c:v>
                </c:pt>
                <c:pt idx="1">
                  <c:v>60.844399046646238</c:v>
                </c:pt>
                <c:pt idx="2">
                  <c:v>17.60647870425915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97.058823529411768</c:v>
                </c:pt>
                <c:pt idx="1">
                  <c:v>39.155600953353762</c:v>
                </c:pt>
                <c:pt idx="2">
                  <c:v>82.393521295740854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5060864"/>
        <c:axId val="155087232"/>
      </c:barChart>
      <c:catAx>
        <c:axId val="15506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087232"/>
        <c:crosses val="autoZero"/>
        <c:auto val="1"/>
        <c:lblAlgn val="ctr"/>
        <c:lblOffset val="100"/>
        <c:noMultiLvlLbl val="0"/>
      </c:catAx>
      <c:valAx>
        <c:axId val="155087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060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13.1</c:v>
                </c:pt>
                <c:pt idx="1">
                  <c:v>6.8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52160"/>
        <c:axId val="155453696"/>
      </c:barChart>
      <c:catAx>
        <c:axId val="1554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53696"/>
        <c:crosses val="autoZero"/>
        <c:auto val="1"/>
        <c:lblAlgn val="ctr"/>
        <c:lblOffset val="100"/>
        <c:noMultiLvlLbl val="0"/>
      </c:catAx>
      <c:valAx>
        <c:axId val="15545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452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77</c:v>
                </c:pt>
                <c:pt idx="1">
                  <c:v>71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69</c:v>
                </c:pt>
                <c:pt idx="1">
                  <c:v>75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2944"/>
        <c:axId val="155604480"/>
      </c:barChart>
      <c:catAx>
        <c:axId val="1556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604480"/>
        <c:crosses val="autoZero"/>
        <c:auto val="1"/>
        <c:lblAlgn val="ctr"/>
        <c:lblOffset val="100"/>
        <c:noMultiLvlLbl val="0"/>
      </c:catAx>
      <c:valAx>
        <c:axId val="155604480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5602944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821</c:v>
                </c:pt>
                <c:pt idx="1">
                  <c:v>741</c:v>
                </c:pt>
                <c:pt idx="2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834</c:v>
                </c:pt>
                <c:pt idx="1">
                  <c:v>755</c:v>
                </c:pt>
                <c:pt idx="2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39072"/>
        <c:axId val="153140608"/>
      </c:barChart>
      <c:catAx>
        <c:axId val="15313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40608"/>
        <c:crosses val="autoZero"/>
        <c:auto val="1"/>
        <c:lblAlgn val="ctr"/>
        <c:lblOffset val="100"/>
        <c:noMultiLvlLbl val="0"/>
      </c:catAx>
      <c:valAx>
        <c:axId val="153140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139072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195</c:v>
                </c:pt>
                <c:pt idx="1">
                  <c:v>243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195</c:v>
                </c:pt>
                <c:pt idx="1">
                  <c:v>196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47360"/>
        <c:axId val="155714688"/>
      </c:barChart>
      <c:catAx>
        <c:axId val="1556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714688"/>
        <c:crosses val="autoZero"/>
        <c:auto val="1"/>
        <c:lblAlgn val="ctr"/>
        <c:lblOffset val="100"/>
        <c:noMultiLvlLbl val="0"/>
      </c:catAx>
      <c:valAx>
        <c:axId val="15571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564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29.134070677097384</c:v>
                </c:pt>
                <c:pt idx="1">
                  <c:v>30.594094628246175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27.434583220933366</c:v>
                </c:pt>
                <c:pt idx="1">
                  <c:v>28.388473852721454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15.753978958726734</c:v>
                </c:pt>
                <c:pt idx="1">
                  <c:v>17.467093561010316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12.624763960075533</c:v>
                </c:pt>
                <c:pt idx="1">
                  <c:v>11.953041622198505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8.4165093067170229</c:v>
                </c:pt>
                <c:pt idx="1">
                  <c:v>6.6880113838491644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6.6360938764499595</c:v>
                </c:pt>
                <c:pt idx="1">
                  <c:v>4.909284951974386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6472832"/>
        <c:axId val="156474368"/>
      </c:barChart>
      <c:catAx>
        <c:axId val="156472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474368"/>
        <c:crosses val="autoZero"/>
        <c:auto val="1"/>
        <c:lblAlgn val="ctr"/>
        <c:lblOffset val="100"/>
        <c:noMultiLvlLbl val="0"/>
      </c:catAx>
      <c:valAx>
        <c:axId val="1564743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4728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51.22</c:v>
                </c:pt>
                <c:pt idx="1">
                  <c:v>39.14</c:v>
                </c:pt>
                <c:pt idx="2">
                  <c:v>7.02</c:v>
                </c:pt>
                <c:pt idx="3">
                  <c:v>1.68</c:v>
                </c:pt>
                <c:pt idx="4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56.59</c:v>
                </c:pt>
                <c:pt idx="1">
                  <c:v>30.77</c:v>
                </c:pt>
                <c:pt idx="2">
                  <c:v>9.14</c:v>
                </c:pt>
                <c:pt idx="3">
                  <c:v>2.39</c:v>
                </c:pt>
                <c:pt idx="4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6572672"/>
        <c:axId val="156578560"/>
      </c:barChart>
      <c:catAx>
        <c:axId val="15657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578560"/>
        <c:crosses val="autoZero"/>
        <c:auto val="1"/>
        <c:lblAlgn val="ctr"/>
        <c:lblOffset val="100"/>
        <c:noMultiLvlLbl val="0"/>
      </c:catAx>
      <c:valAx>
        <c:axId val="156578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572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53501</c:v>
                </c:pt>
                <c:pt idx="1">
                  <c:v>59629</c:v>
                </c:pt>
                <c:pt idx="2">
                  <c:v>69053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603520"/>
        <c:axId val="156605056"/>
      </c:barChart>
      <c:catAx>
        <c:axId val="15660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605056"/>
        <c:crosses val="autoZero"/>
        <c:auto val="1"/>
        <c:lblAlgn val="ctr"/>
        <c:lblOffset val="100"/>
        <c:noMultiLvlLbl val="0"/>
      </c:catAx>
      <c:valAx>
        <c:axId val="15660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603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1937</c:v>
                </c:pt>
                <c:pt idx="1">
                  <c:v>2018</c:v>
                </c:pt>
                <c:pt idx="2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2643</c:v>
                </c:pt>
                <c:pt idx="1">
                  <c:v>2698</c:v>
                </c:pt>
                <c:pt idx="2">
                  <c:v>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48512"/>
        <c:axId val="156850048"/>
      </c:barChart>
      <c:catAx>
        <c:axId val="15684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850048"/>
        <c:crosses val="autoZero"/>
        <c:auto val="1"/>
        <c:lblAlgn val="ctr"/>
        <c:lblOffset val="100"/>
        <c:noMultiLvlLbl val="0"/>
      </c:catAx>
      <c:valAx>
        <c:axId val="15685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8485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17.8</c:v>
                </c:pt>
                <c:pt idx="1">
                  <c:v>37</c:v>
                </c:pt>
                <c:pt idx="2">
                  <c:v>2.5</c:v>
                </c:pt>
                <c:pt idx="3">
                  <c:v>42.7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90.586419753086417</c:v>
                </c:pt>
                <c:pt idx="1">
                  <c:v>95.110410094637217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9.4135802469135808</c:v>
                </c:pt>
                <c:pt idx="1">
                  <c:v>4.8895899053627758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6893184"/>
        <c:axId val="156894720"/>
      </c:barChart>
      <c:catAx>
        <c:axId val="156893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94720"/>
        <c:crosses val="autoZero"/>
        <c:auto val="1"/>
        <c:lblAlgn val="ctr"/>
        <c:lblOffset val="100"/>
        <c:noMultiLvlLbl val="0"/>
      </c:catAx>
      <c:valAx>
        <c:axId val="1568947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931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32</c:v>
                </c:pt>
                <c:pt idx="1">
                  <c:v>30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48352"/>
        <c:axId val="156949888"/>
      </c:barChart>
      <c:catAx>
        <c:axId val="15694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49888"/>
        <c:crosses val="autoZero"/>
        <c:auto val="1"/>
        <c:lblAlgn val="ctr"/>
        <c:lblOffset val="100"/>
        <c:noMultiLvlLbl val="0"/>
      </c:catAx>
      <c:valAx>
        <c:axId val="15694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48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15.3</c:v>
                </c:pt>
                <c:pt idx="1">
                  <c:v>14.5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90848"/>
        <c:axId val="157009024"/>
      </c:barChart>
      <c:catAx>
        <c:axId val="15699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009024"/>
        <c:crosses val="autoZero"/>
        <c:auto val="1"/>
        <c:lblAlgn val="ctr"/>
        <c:lblOffset val="100"/>
        <c:noMultiLvlLbl val="0"/>
      </c:catAx>
      <c:valAx>
        <c:axId val="15700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9084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22.1</c:v>
                </c:pt>
                <c:pt idx="1">
                  <c:v>11.2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045888"/>
        <c:axId val="157047424"/>
      </c:barChart>
      <c:catAx>
        <c:axId val="15704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047424"/>
        <c:crosses val="autoZero"/>
        <c:auto val="1"/>
        <c:lblAlgn val="ctr"/>
        <c:lblOffset val="100"/>
        <c:noMultiLvlLbl val="0"/>
      </c:catAx>
      <c:valAx>
        <c:axId val="15704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045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54.4</c:v>
                </c:pt>
                <c:pt idx="2">
                  <c:v>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7081984"/>
        <c:axId val="157083520"/>
      </c:barChart>
      <c:catAx>
        <c:axId val="1570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083520"/>
        <c:crosses val="autoZero"/>
        <c:auto val="1"/>
        <c:lblAlgn val="ctr"/>
        <c:lblOffset val="100"/>
        <c:noMultiLvlLbl val="0"/>
      </c:catAx>
      <c:valAx>
        <c:axId val="15708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7081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178112"/>
        <c:axId val="157196288"/>
      </c:barChart>
      <c:catAx>
        <c:axId val="1571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96288"/>
        <c:crosses val="autoZero"/>
        <c:auto val="1"/>
        <c:lblAlgn val="ctr"/>
        <c:lblOffset val="100"/>
        <c:noMultiLvlLbl val="0"/>
      </c:catAx>
      <c:valAx>
        <c:axId val="1571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781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29</c:v>
                </c:pt>
                <c:pt idx="1">
                  <c:v>28.4</c:v>
                </c:pt>
                <c:pt idx="2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8.6</c:v>
                </c:pt>
                <c:pt idx="1">
                  <c:v>8.6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62.5</c:v>
                </c:pt>
                <c:pt idx="1">
                  <c:v>63</c:v>
                </c:pt>
                <c:pt idx="2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7226880"/>
        <c:axId val="157228416"/>
      </c:barChart>
      <c:catAx>
        <c:axId val="1572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228416"/>
        <c:crosses val="autoZero"/>
        <c:auto val="1"/>
        <c:lblAlgn val="ctr"/>
        <c:lblOffset val="100"/>
        <c:noMultiLvlLbl val="0"/>
      </c:catAx>
      <c:valAx>
        <c:axId val="157228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72268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129</c:v>
                </c:pt>
                <c:pt idx="1">
                  <c:v>204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35392"/>
        <c:axId val="157436928"/>
      </c:barChart>
      <c:catAx>
        <c:axId val="15743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36928"/>
        <c:crosses val="autoZero"/>
        <c:auto val="1"/>
        <c:lblAlgn val="ctr"/>
        <c:lblOffset val="100"/>
        <c:noMultiLvlLbl val="0"/>
      </c:catAx>
      <c:valAx>
        <c:axId val="157436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43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958</c:v>
                </c:pt>
                <c:pt idx="1">
                  <c:v>944</c:v>
                </c:pt>
                <c:pt idx="2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80064"/>
        <c:axId val="157481600"/>
      </c:barChart>
      <c:catAx>
        <c:axId val="157480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81600"/>
        <c:crosses val="autoZero"/>
        <c:auto val="1"/>
        <c:lblAlgn val="ctr"/>
        <c:lblOffset val="100"/>
        <c:noMultiLvlLbl val="0"/>
      </c:catAx>
      <c:valAx>
        <c:axId val="1574816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480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7.4</c:v>
                </c:pt>
                <c:pt idx="1">
                  <c:v>4.5999999999999996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7520640"/>
        <c:axId val="157522176"/>
      </c:barChart>
      <c:catAx>
        <c:axId val="15752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22176"/>
        <c:crosses val="autoZero"/>
        <c:auto val="1"/>
        <c:lblAlgn val="ctr"/>
        <c:lblOffset val="100"/>
        <c:noMultiLvlLbl val="0"/>
      </c:catAx>
      <c:valAx>
        <c:axId val="1575221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7520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21.5</c:v>
                </c:pt>
                <c:pt idx="1">
                  <c:v>22.7</c:v>
                </c:pt>
                <c:pt idx="2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29.2</c:v>
                </c:pt>
                <c:pt idx="1">
                  <c:v>30.2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7622656"/>
        <c:axId val="157624192"/>
      </c:barChart>
      <c:catAx>
        <c:axId val="15762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624192"/>
        <c:crosses val="autoZero"/>
        <c:auto val="1"/>
        <c:lblAlgn val="ctr"/>
        <c:lblOffset val="100"/>
        <c:noMultiLvlLbl val="0"/>
      </c:catAx>
      <c:valAx>
        <c:axId val="157624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7622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88.403000000000006</c:v>
                </c:pt>
                <c:pt idx="1">
                  <c:v>88.403000000000006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83712"/>
        <c:axId val="157685248"/>
      </c:barChart>
      <c:catAx>
        <c:axId val="157683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85248"/>
        <c:crosses val="autoZero"/>
        <c:auto val="1"/>
        <c:lblAlgn val="ctr"/>
        <c:lblOffset val="100"/>
        <c:noMultiLvlLbl val="0"/>
      </c:catAx>
      <c:valAx>
        <c:axId val="157685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8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2358.35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11360"/>
        <c:axId val="157713152"/>
      </c:barChart>
      <c:catAx>
        <c:axId val="15771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13152"/>
        <c:crosses val="autoZero"/>
        <c:auto val="1"/>
        <c:lblAlgn val="ctr"/>
        <c:lblOffset val="100"/>
        <c:noMultiLvlLbl val="0"/>
      </c:catAx>
      <c:valAx>
        <c:axId val="1577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11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91</c:v>
                </c:pt>
                <c:pt idx="1">
                  <c:v>93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102</c:v>
                </c:pt>
                <c:pt idx="1">
                  <c:v>94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29376"/>
        <c:axId val="158031872"/>
      </c:barChart>
      <c:catAx>
        <c:axId val="1578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031872"/>
        <c:crosses val="autoZero"/>
        <c:auto val="1"/>
        <c:lblAlgn val="ctr"/>
        <c:lblOffset val="100"/>
        <c:noMultiLvlLbl val="0"/>
      </c:catAx>
      <c:valAx>
        <c:axId val="15803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8293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22.1</c:v>
                </c:pt>
                <c:pt idx="1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57.4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20.399999999999999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3462272"/>
        <c:axId val="153463808"/>
      </c:barChart>
      <c:catAx>
        <c:axId val="15346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auto val="1"/>
        <c:lblAlgn val="ctr"/>
        <c:lblOffset val="100"/>
        <c:noMultiLvlLbl val="0"/>
      </c:catAx>
      <c:valAx>
        <c:axId val="153463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622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270</c:v>
                </c:pt>
                <c:pt idx="1">
                  <c:v>346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269</c:v>
                </c:pt>
                <c:pt idx="1">
                  <c:v>314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12032"/>
        <c:axId val="155256320"/>
      </c:barChart>
      <c:catAx>
        <c:axId val="15521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6320"/>
        <c:crosses val="autoZero"/>
        <c:auto val="1"/>
        <c:lblAlgn val="ctr"/>
        <c:lblOffset val="100"/>
        <c:noMultiLvlLbl val="0"/>
      </c:catAx>
      <c:valAx>
        <c:axId val="15525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2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66</c:v>
                </c:pt>
                <c:pt idx="1">
                  <c:v>84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23</c:v>
                </c:pt>
                <c:pt idx="1">
                  <c:v>25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328"/>
        <c:axId val="156132864"/>
      </c:barChart>
      <c:catAx>
        <c:axId val="1561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864"/>
        <c:crosses val="autoZero"/>
        <c:auto val="1"/>
        <c:lblAlgn val="ctr"/>
        <c:lblOffset val="100"/>
        <c:noMultiLvlLbl val="0"/>
      </c:catAx>
      <c:valAx>
        <c:axId val="1561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821</c:v>
                </c:pt>
                <c:pt idx="1">
                  <c:v>741</c:v>
                </c:pt>
                <c:pt idx="2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834</c:v>
                </c:pt>
                <c:pt idx="1">
                  <c:v>755</c:v>
                </c:pt>
                <c:pt idx="2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982656"/>
        <c:axId val="157037696"/>
      </c:barChart>
      <c:catAx>
        <c:axId val="15698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7037696"/>
        <c:crosses val="autoZero"/>
        <c:auto val="1"/>
        <c:lblAlgn val="ctr"/>
        <c:lblOffset val="100"/>
        <c:noMultiLvlLbl val="0"/>
      </c:catAx>
      <c:valAx>
        <c:axId val="15703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982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54.4</c:v>
                </c:pt>
                <c:pt idx="2">
                  <c:v>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22.1</c:v>
                </c:pt>
                <c:pt idx="1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57.4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20.399999999999999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8734976"/>
        <c:axId val="158754688"/>
      </c:barChart>
      <c:catAx>
        <c:axId val="15873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8754688"/>
        <c:crosses val="autoZero"/>
        <c:auto val="1"/>
        <c:lblAlgn val="ctr"/>
        <c:lblOffset val="100"/>
        <c:noMultiLvlLbl val="0"/>
      </c:catAx>
      <c:valAx>
        <c:axId val="15875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7349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29</c:v>
                </c:pt>
                <c:pt idx="1">
                  <c:v>28.4</c:v>
                </c:pt>
                <c:pt idx="2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8.6</c:v>
                </c:pt>
                <c:pt idx="1">
                  <c:v>8.6</c:v>
                </c:pt>
                <c:pt idx="2">
                  <c:v>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62.5</c:v>
                </c:pt>
                <c:pt idx="1">
                  <c:v>63</c:v>
                </c:pt>
                <c:pt idx="2">
                  <c:v>48.5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60724480"/>
        <c:axId val="160726400"/>
      </c:barChart>
      <c:catAx>
        <c:axId val="1607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26400"/>
        <c:crosses val="autoZero"/>
        <c:auto val="1"/>
        <c:lblAlgn val="ctr"/>
        <c:lblOffset val="100"/>
        <c:noMultiLvlLbl val="0"/>
      </c:catAx>
      <c:valAx>
        <c:axId val="160726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607244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89486976"/>
        <c:axId val="189488512"/>
      </c:barChart>
      <c:catAx>
        <c:axId val="18948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89488512"/>
        <c:crosses val="autoZero"/>
        <c:auto val="1"/>
        <c:lblAlgn val="ctr"/>
        <c:lblOffset val="100"/>
        <c:noMultiLvlLbl val="0"/>
      </c:catAx>
      <c:valAx>
        <c:axId val="18948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486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80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55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982400"/>
        <c:axId val="190992384"/>
      </c:barChart>
      <c:catAx>
        <c:axId val="190982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992384"/>
        <c:crosses val="autoZero"/>
        <c:auto val="1"/>
        <c:lblAlgn val="ctr"/>
        <c:lblOffset val="100"/>
        <c:noMultiLvlLbl val="0"/>
      </c:catAx>
      <c:valAx>
        <c:axId val="19099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982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19712"/>
        <c:axId val="192421248"/>
      </c:barChart>
      <c:catAx>
        <c:axId val="19241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21248"/>
        <c:crosses val="autoZero"/>
        <c:auto val="1"/>
        <c:lblAlgn val="ctr"/>
        <c:lblOffset val="100"/>
        <c:noMultiLvlLbl val="0"/>
      </c:catAx>
      <c:valAx>
        <c:axId val="19242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41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1805</c:v>
                </c:pt>
                <c:pt idx="1">
                  <c:v>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153664"/>
        <c:axId val="193696512"/>
      </c:barChart>
      <c:catAx>
        <c:axId val="19315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696512"/>
        <c:crosses val="autoZero"/>
        <c:auto val="1"/>
        <c:lblAlgn val="ctr"/>
        <c:lblOffset val="100"/>
        <c:noMultiLvlLbl val="0"/>
      </c:catAx>
      <c:valAx>
        <c:axId val="19369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15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94656"/>
        <c:axId val="153496192"/>
      </c:barChart>
      <c:catAx>
        <c:axId val="15349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96192"/>
        <c:crosses val="autoZero"/>
        <c:auto val="1"/>
        <c:lblAlgn val="ctr"/>
        <c:lblOffset val="100"/>
        <c:noMultiLvlLbl val="0"/>
      </c:catAx>
      <c:valAx>
        <c:axId val="15349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946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1550</c:v>
                </c:pt>
                <c:pt idx="1">
                  <c:v>1320</c:v>
                </c:pt>
                <c:pt idx="2">
                  <c:v>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8604672"/>
        <c:axId val="199004160"/>
      </c:barChart>
      <c:catAx>
        <c:axId val="19860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004160"/>
        <c:crosses val="autoZero"/>
        <c:auto val="1"/>
        <c:lblAlgn val="ctr"/>
        <c:lblOffset val="100"/>
        <c:noMultiLvlLbl val="0"/>
      </c:catAx>
      <c:valAx>
        <c:axId val="19900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60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29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623808"/>
        <c:axId val="199625728"/>
      </c:barChart>
      <c:catAx>
        <c:axId val="19962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625728"/>
        <c:crosses val="autoZero"/>
        <c:auto val="1"/>
        <c:lblAlgn val="ctr"/>
        <c:lblOffset val="100"/>
        <c:noMultiLvlLbl val="0"/>
      </c:catAx>
      <c:valAx>
        <c:axId val="199625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9962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32</c:v>
                </c:pt>
                <c:pt idx="1">
                  <c:v>30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74912"/>
        <c:axId val="199977216"/>
      </c:barChart>
      <c:catAx>
        <c:axId val="1999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77216"/>
        <c:crosses val="autoZero"/>
        <c:auto val="1"/>
        <c:lblAlgn val="ctr"/>
        <c:lblOffset val="100"/>
        <c:noMultiLvlLbl val="0"/>
      </c:catAx>
      <c:valAx>
        <c:axId val="19997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74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19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8592"/>
        <c:axId val="200728576"/>
      </c:barChart>
      <c:catAx>
        <c:axId val="200718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28576"/>
        <c:crosses val="autoZero"/>
        <c:auto val="1"/>
        <c:lblAlgn val="ctr"/>
        <c:lblOffset val="100"/>
        <c:noMultiLvlLbl val="0"/>
      </c:catAx>
      <c:valAx>
        <c:axId val="200728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88.403000000000006</c:v>
                </c:pt>
                <c:pt idx="1">
                  <c:v>88.403000000000006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158656"/>
        <c:axId val="201160192"/>
      </c:barChart>
      <c:catAx>
        <c:axId val="201158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60192"/>
        <c:crosses val="autoZero"/>
        <c:auto val="1"/>
        <c:lblAlgn val="ctr"/>
        <c:lblOffset val="100"/>
        <c:noMultiLvlLbl val="0"/>
      </c:catAx>
      <c:valAx>
        <c:axId val="201160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6105</c:v>
                </c:pt>
                <c:pt idx="1">
                  <c:v>5951</c:v>
                </c:pt>
                <c:pt idx="2">
                  <c:v>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69344"/>
        <c:axId val="201771264"/>
      </c:barChart>
      <c:catAx>
        <c:axId val="20176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264"/>
        <c:crosses val="autoZero"/>
        <c:auto val="1"/>
        <c:lblAlgn val="ctr"/>
        <c:lblOffset val="100"/>
        <c:noMultiLvlLbl val="0"/>
      </c:catAx>
      <c:valAx>
        <c:axId val="20177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6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37504"/>
        <c:axId val="202362880"/>
      </c:barChart>
      <c:catAx>
        <c:axId val="2020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2880"/>
        <c:crosses val="autoZero"/>
        <c:auto val="1"/>
        <c:lblAlgn val="ctr"/>
        <c:lblOffset val="100"/>
        <c:noMultiLvlLbl val="0"/>
      </c:catAx>
      <c:valAx>
        <c:axId val="20236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13.1</c:v>
                </c:pt>
                <c:pt idx="1">
                  <c:v>6.8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017216"/>
        <c:axId val="203072256"/>
      </c:barChart>
      <c:catAx>
        <c:axId val="2030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072256"/>
        <c:crosses val="autoZero"/>
        <c:auto val="1"/>
        <c:lblAlgn val="ctr"/>
        <c:lblOffset val="100"/>
        <c:noMultiLvlLbl val="0"/>
      </c:catAx>
      <c:valAx>
        <c:axId val="20307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017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17.313502207762028</c:v>
                </c:pt>
                <c:pt idx="1">
                  <c:v>58.215198698582384</c:v>
                </c:pt>
                <c:pt idx="2">
                  <c:v>24.471299093655588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40</c:v>
                </c:pt>
                <c:pt idx="1">
                  <c:v>45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443584"/>
        <c:axId val="203503104"/>
      </c:barChart>
      <c:catAx>
        <c:axId val="20344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03104"/>
        <c:crosses val="autoZero"/>
        <c:auto val="1"/>
        <c:lblAlgn val="ctr"/>
        <c:lblOffset val="100"/>
        <c:noMultiLvlLbl val="0"/>
      </c:catAx>
      <c:valAx>
        <c:axId val="20350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443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80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55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31904"/>
        <c:axId val="153533440"/>
      </c:barChart>
      <c:catAx>
        <c:axId val="15353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33440"/>
        <c:crosses val="autoZero"/>
        <c:auto val="1"/>
        <c:lblAlgn val="ctr"/>
        <c:lblOffset val="100"/>
        <c:noMultiLvlLbl val="0"/>
      </c:catAx>
      <c:valAx>
        <c:axId val="1535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31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839360"/>
        <c:axId val="203840896"/>
      </c:barChart>
      <c:catAx>
        <c:axId val="2038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840896"/>
        <c:crosses val="autoZero"/>
        <c:auto val="1"/>
        <c:lblAlgn val="ctr"/>
        <c:lblOffset val="100"/>
        <c:noMultiLvlLbl val="0"/>
      </c:catAx>
      <c:valAx>
        <c:axId val="20384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839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131.4</c:v>
                </c:pt>
                <c:pt idx="1">
                  <c:v>116.4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121.2</c:v>
                </c:pt>
                <c:pt idx="1">
                  <c:v>98.9</c:v>
                </c:pt>
                <c:pt idx="2">
                  <c:v>130.4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4011392"/>
        <c:axId val="204012928"/>
      </c:barChart>
      <c:catAx>
        <c:axId val="20401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12928"/>
        <c:crosses val="autoZero"/>
        <c:auto val="1"/>
        <c:lblAlgn val="ctr"/>
        <c:lblOffset val="100"/>
        <c:noMultiLvlLbl val="0"/>
      </c:catAx>
      <c:valAx>
        <c:axId val="204012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011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689</c:v>
                </c:pt>
                <c:pt idx="1">
                  <c:v>654</c:v>
                </c:pt>
                <c:pt idx="2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4256384"/>
        <c:axId val="204258304"/>
      </c:barChart>
      <c:catAx>
        <c:axId val="2042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258304"/>
        <c:crosses val="autoZero"/>
        <c:auto val="1"/>
        <c:lblAlgn val="ctr"/>
        <c:lblOffset val="100"/>
        <c:noMultiLvlLbl val="0"/>
      </c:catAx>
      <c:valAx>
        <c:axId val="20425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25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7088640"/>
        <c:axId val="207299328"/>
      </c:barChart>
      <c:catAx>
        <c:axId val="2070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299328"/>
        <c:crosses val="autoZero"/>
        <c:auto val="1"/>
        <c:lblAlgn val="ctr"/>
        <c:lblOffset val="100"/>
        <c:noMultiLvlLbl val="0"/>
      </c:catAx>
      <c:valAx>
        <c:axId val="20729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088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52</c:v>
                </c:pt>
                <c:pt idx="1">
                  <c:v>68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80</c:v>
                </c:pt>
                <c:pt idx="1">
                  <c:v>83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15392"/>
        <c:axId val="150316928"/>
      </c:barChart>
      <c:catAx>
        <c:axId val="150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16928"/>
        <c:crosses val="autoZero"/>
        <c:auto val="1"/>
        <c:lblAlgn val="ctr"/>
        <c:lblOffset val="100"/>
        <c:noMultiLvlLbl val="0"/>
      </c:catAx>
      <c:valAx>
        <c:axId val="15031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2.2368115268417381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2.2716709272600508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2.2600511271206134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2.5156867301882406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2.2600511271206134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2.5912154310945854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2.6493144317917734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2.6202649314431792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2.6144550313734602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3.1315361375784336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3.3929816407157793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3.7299558447594703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3.8868231466418774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4.276086451313037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3.5440390425284685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2.6609342319312108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1.8475482221705788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1.3130374157564488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354176"/>
        <c:axId val="150355968"/>
      </c:barChart>
      <c:catAx>
        <c:axId val="1503541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0355968"/>
        <c:crosses val="autoZero"/>
        <c:auto val="1"/>
        <c:lblAlgn val="ctr"/>
        <c:lblOffset val="100"/>
        <c:noMultiLvlLbl val="0"/>
      </c:catAx>
      <c:valAx>
        <c:axId val="1503559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03541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2.306530327678364</c:v>
                </c:pt>
                <c:pt idx="1">
                  <c:v>2.5970253311643039</c:v>
                </c:pt>
                <c:pt idx="2">
                  <c:v>2.5737857308854291</c:v>
                </c:pt>
                <c:pt idx="3">
                  <c:v>2.643504531722054</c:v>
                </c:pt>
                <c:pt idx="4">
                  <c:v>2.4111085289333025</c:v>
                </c:pt>
                <c:pt idx="5">
                  <c:v>2.980478735765745</c:v>
                </c:pt>
                <c:pt idx="6">
                  <c:v>3.0618173367418082</c:v>
                </c:pt>
                <c:pt idx="7">
                  <c:v>3.1954450383453405</c:v>
                </c:pt>
                <c:pt idx="8">
                  <c:v>3.0618173367418082</c:v>
                </c:pt>
                <c:pt idx="9">
                  <c:v>3.3755519405066234</c:v>
                </c:pt>
                <c:pt idx="10">
                  <c:v>3.3987915407854987</c:v>
                </c:pt>
                <c:pt idx="11">
                  <c:v>3.7822449453869393</c:v>
                </c:pt>
                <c:pt idx="12">
                  <c:v>3.9797815477573786</c:v>
                </c:pt>
                <c:pt idx="13">
                  <c:v>4.2586567511038806</c:v>
                </c:pt>
                <c:pt idx="14">
                  <c:v>3.1838252382059027</c:v>
                </c:pt>
                <c:pt idx="15">
                  <c:v>1.6383918196607019</c:v>
                </c:pt>
                <c:pt idx="16">
                  <c:v>1.1038810132465722</c:v>
                </c:pt>
                <c:pt idx="17">
                  <c:v>0.64489890773878689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368256"/>
        <c:axId val="150369792"/>
      </c:barChart>
      <c:catAx>
        <c:axId val="1503682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0369792"/>
        <c:crosses val="autoZero"/>
        <c:auto val="1"/>
        <c:lblAlgn val="ctr"/>
        <c:lblOffset val="100"/>
        <c:noMultiLvlLbl val="0"/>
      </c:catAx>
      <c:valAx>
        <c:axId val="1503697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368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0.24386939439100391</c:v>
                </c:pt>
                <c:pt idx="1">
                  <c:v>0.20505809979494191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2.8857878336268796</c:v>
                </c:pt>
                <c:pt idx="1">
                  <c:v>1.9412166780587832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9.6870342771982116</c:v>
                </c:pt>
                <c:pt idx="1">
                  <c:v>6.3841421736158575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29.643679718195365</c:v>
                </c:pt>
                <c:pt idx="1">
                  <c:v>25.919343814080658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44.275843381655598</c:v>
                </c:pt>
                <c:pt idx="1">
                  <c:v>54.54545454545454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5.0941606828343042</c:v>
                </c:pt>
                <c:pt idx="1">
                  <c:v>4.3198906356801094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8.1696247120986314</c:v>
                </c:pt>
                <c:pt idx="1">
                  <c:v>6.684894053315106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404096"/>
        <c:axId val="150680320"/>
      </c:barChart>
      <c:catAx>
        <c:axId val="15040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80320"/>
        <c:crosses val="autoZero"/>
        <c:auto val="1"/>
        <c:lblAlgn val="ctr"/>
        <c:lblOffset val="100"/>
        <c:noMultiLvlLbl val="0"/>
      </c:catAx>
      <c:valAx>
        <c:axId val="150680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040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30.781736892020049</c:v>
                </c:pt>
                <c:pt idx="1">
                  <c:v>26.5892002734108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37.664273133721714</c:v>
                </c:pt>
                <c:pt idx="1">
                  <c:v>44.306220095693782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31.26947568080206</c:v>
                </c:pt>
                <c:pt idx="1">
                  <c:v>28.817498291182503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0.28451429345617124</c:v>
                </c:pt>
                <c:pt idx="1">
                  <c:v>0.28708133971291866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710528"/>
        <c:axId val="150720512"/>
      </c:barChart>
      <c:catAx>
        <c:axId val="150710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0512"/>
        <c:crosses val="autoZero"/>
        <c:auto val="1"/>
        <c:lblAlgn val="ctr"/>
        <c:lblOffset val="100"/>
        <c:noMultiLvlLbl val="0"/>
      </c:catAx>
      <c:valAx>
        <c:axId val="150720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105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29</c:v>
                </c:pt>
                <c:pt idx="4">
                  <c:v>30</c:v>
                </c:pt>
                <c:pt idx="5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21</c:v>
                </c:pt>
                <c:pt idx="3">
                  <c:v>36</c:v>
                </c:pt>
                <c:pt idx="4">
                  <c:v>21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0730624"/>
        <c:axId val="150732160"/>
      </c:barChart>
      <c:catAx>
        <c:axId val="150730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32160"/>
        <c:crosses val="autoZero"/>
        <c:auto val="1"/>
        <c:lblAlgn val="ctr"/>
        <c:lblOffset val="100"/>
        <c:noMultiLvlLbl val="0"/>
      </c:catAx>
      <c:valAx>
        <c:axId val="150732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30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24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60192"/>
        <c:axId val="153561728"/>
      </c:barChart>
      <c:catAx>
        <c:axId val="15356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61728"/>
        <c:crosses val="autoZero"/>
        <c:auto val="1"/>
        <c:lblAlgn val="ctr"/>
        <c:lblOffset val="100"/>
        <c:noMultiLvlLbl val="0"/>
      </c:catAx>
      <c:valAx>
        <c:axId val="15356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60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1.79</c:v>
                </c:pt>
                <c:pt idx="1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0940288"/>
        <c:axId val="150942080"/>
      </c:barChart>
      <c:catAx>
        <c:axId val="150940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42080"/>
        <c:crosses val="autoZero"/>
        <c:auto val="1"/>
        <c:lblAlgn val="ctr"/>
        <c:lblOffset val="100"/>
        <c:noMultiLvlLbl val="0"/>
      </c:catAx>
      <c:valAx>
        <c:axId val="15094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40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2.9411764705882351</c:v>
                </c:pt>
                <c:pt idx="1">
                  <c:v>60.844399046646238</c:v>
                </c:pt>
                <c:pt idx="2">
                  <c:v>17.60647870425915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97.058823529411768</c:v>
                </c:pt>
                <c:pt idx="1">
                  <c:v>39.155600953353762</c:v>
                </c:pt>
                <c:pt idx="2">
                  <c:v>82.393521295740854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960000"/>
        <c:axId val="150961536"/>
      </c:barChart>
      <c:catAx>
        <c:axId val="15096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61536"/>
        <c:crosses val="autoZero"/>
        <c:auto val="1"/>
        <c:lblAlgn val="ctr"/>
        <c:lblOffset val="100"/>
        <c:noMultiLvlLbl val="0"/>
      </c:catAx>
      <c:valAx>
        <c:axId val="1509615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600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77</c:v>
                </c:pt>
                <c:pt idx="1">
                  <c:v>71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69</c:v>
                </c:pt>
                <c:pt idx="1">
                  <c:v>75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971904"/>
        <c:axId val="150973440"/>
      </c:barChart>
      <c:catAx>
        <c:axId val="15097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73440"/>
        <c:crosses val="autoZero"/>
        <c:auto val="1"/>
        <c:lblAlgn val="ctr"/>
        <c:lblOffset val="100"/>
        <c:noMultiLvlLbl val="0"/>
      </c:catAx>
      <c:valAx>
        <c:axId val="15097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971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195</c:v>
                </c:pt>
                <c:pt idx="1">
                  <c:v>243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195</c:v>
                </c:pt>
                <c:pt idx="1">
                  <c:v>196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983808"/>
        <c:axId val="150985344"/>
      </c:barChart>
      <c:catAx>
        <c:axId val="15098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85344"/>
        <c:crosses val="autoZero"/>
        <c:auto val="1"/>
        <c:lblAlgn val="ctr"/>
        <c:lblOffset val="100"/>
        <c:noMultiLvlLbl val="0"/>
      </c:catAx>
      <c:valAx>
        <c:axId val="15098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983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29.134070677097384</c:v>
                </c:pt>
                <c:pt idx="1">
                  <c:v>30.594094628246175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27.434583220933366</c:v>
                </c:pt>
                <c:pt idx="1">
                  <c:v>28.388473852721454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15.753978958726734</c:v>
                </c:pt>
                <c:pt idx="1">
                  <c:v>17.467093561010316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12.624763960075533</c:v>
                </c:pt>
                <c:pt idx="1">
                  <c:v>11.953041622198505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8.4165093067170229</c:v>
                </c:pt>
                <c:pt idx="1">
                  <c:v>6.6880113838491644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6.6360938764499595</c:v>
                </c:pt>
                <c:pt idx="1">
                  <c:v>4.909284951974386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1149952"/>
        <c:axId val="151159936"/>
      </c:barChart>
      <c:catAx>
        <c:axId val="151149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59936"/>
        <c:crosses val="autoZero"/>
        <c:auto val="1"/>
        <c:lblAlgn val="ctr"/>
        <c:lblOffset val="100"/>
        <c:noMultiLvlLbl val="0"/>
      </c:catAx>
      <c:valAx>
        <c:axId val="151159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499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51.22</c:v>
                </c:pt>
                <c:pt idx="1">
                  <c:v>39.14</c:v>
                </c:pt>
                <c:pt idx="2">
                  <c:v>7.02</c:v>
                </c:pt>
                <c:pt idx="3">
                  <c:v>1.68</c:v>
                </c:pt>
                <c:pt idx="4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56.59</c:v>
                </c:pt>
                <c:pt idx="1">
                  <c:v>30.77</c:v>
                </c:pt>
                <c:pt idx="2">
                  <c:v>9.14</c:v>
                </c:pt>
                <c:pt idx="3">
                  <c:v>2.39</c:v>
                </c:pt>
                <c:pt idx="4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1172224"/>
        <c:axId val="151173760"/>
      </c:barChart>
      <c:catAx>
        <c:axId val="1511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73760"/>
        <c:crosses val="autoZero"/>
        <c:auto val="1"/>
        <c:lblAlgn val="ctr"/>
        <c:lblOffset val="100"/>
        <c:noMultiLvlLbl val="0"/>
      </c:catAx>
      <c:valAx>
        <c:axId val="151173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72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53501</c:v>
                </c:pt>
                <c:pt idx="1">
                  <c:v>59629</c:v>
                </c:pt>
                <c:pt idx="2">
                  <c:v>69053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57856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57856"/>
        <c:crosses val="autoZero"/>
        <c:auto val="1"/>
        <c:lblAlgn val="ctr"/>
        <c:lblOffset val="100"/>
        <c:noMultiLvlLbl val="0"/>
      </c:catAx>
      <c:valAx>
        <c:axId val="15125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1937</c:v>
                </c:pt>
                <c:pt idx="1">
                  <c:v>2018</c:v>
                </c:pt>
                <c:pt idx="2">
                  <c:v>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2643</c:v>
                </c:pt>
                <c:pt idx="1">
                  <c:v>2698</c:v>
                </c:pt>
                <c:pt idx="2">
                  <c:v>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275776"/>
        <c:axId val="151281664"/>
      </c:barChart>
      <c:catAx>
        <c:axId val="1512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81664"/>
        <c:crosses val="autoZero"/>
        <c:auto val="1"/>
        <c:lblAlgn val="ctr"/>
        <c:lblOffset val="100"/>
        <c:noMultiLvlLbl val="0"/>
      </c:catAx>
      <c:valAx>
        <c:axId val="1512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75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17.8</c:v>
                </c:pt>
                <c:pt idx="1">
                  <c:v>37</c:v>
                </c:pt>
                <c:pt idx="2">
                  <c:v>2.5</c:v>
                </c:pt>
                <c:pt idx="3">
                  <c:v>42.7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90.586419753086417</c:v>
                </c:pt>
                <c:pt idx="1">
                  <c:v>95.110410094637217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9.4135802469135808</c:v>
                </c:pt>
                <c:pt idx="1">
                  <c:v>4.8895899053627758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309696"/>
        <c:axId val="151311488"/>
      </c:barChart>
      <c:catAx>
        <c:axId val="151309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311488"/>
        <c:crosses val="autoZero"/>
        <c:auto val="1"/>
        <c:lblAlgn val="ctr"/>
        <c:lblOffset val="100"/>
        <c:noMultiLvlLbl val="0"/>
      </c:catAx>
      <c:valAx>
        <c:axId val="1513114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3096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1805</c:v>
                </c:pt>
                <c:pt idx="1">
                  <c:v>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88480"/>
        <c:axId val="153590016"/>
      </c:barChart>
      <c:catAx>
        <c:axId val="153588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0016"/>
        <c:crosses val="autoZero"/>
        <c:auto val="1"/>
        <c:lblAlgn val="ctr"/>
        <c:lblOffset val="100"/>
        <c:noMultiLvlLbl val="0"/>
      </c:catAx>
      <c:valAx>
        <c:axId val="15359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88480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15.3</c:v>
                </c:pt>
                <c:pt idx="1">
                  <c:v>14.5</c:v>
                </c:pt>
                <c:pt idx="2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0064"/>
        <c:axId val="151321600"/>
      </c:barChart>
      <c:catAx>
        <c:axId val="1513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1600"/>
        <c:crosses val="autoZero"/>
        <c:auto val="1"/>
        <c:lblAlgn val="ctr"/>
        <c:lblOffset val="100"/>
        <c:noMultiLvlLbl val="0"/>
      </c:catAx>
      <c:valAx>
        <c:axId val="15132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22.1</c:v>
                </c:pt>
                <c:pt idx="1">
                  <c:v>11.2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2080"/>
        <c:axId val="151347968"/>
      </c:barChart>
      <c:catAx>
        <c:axId val="15134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47968"/>
        <c:crosses val="autoZero"/>
        <c:auto val="1"/>
        <c:lblAlgn val="ctr"/>
        <c:lblOffset val="100"/>
        <c:noMultiLvlLbl val="0"/>
      </c:catAx>
      <c:valAx>
        <c:axId val="15134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42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365888"/>
        <c:axId val="151367680"/>
      </c:barChart>
      <c:catAx>
        <c:axId val="15136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67680"/>
        <c:crosses val="autoZero"/>
        <c:auto val="1"/>
        <c:lblAlgn val="ctr"/>
        <c:lblOffset val="100"/>
        <c:noMultiLvlLbl val="0"/>
      </c:catAx>
      <c:valAx>
        <c:axId val="15136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365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129</c:v>
                </c:pt>
                <c:pt idx="1">
                  <c:v>204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</c:v>
                </c:pt>
                <c:pt idx="1">
                  <c:v>0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81888"/>
        <c:axId val="151383424"/>
      </c:barChart>
      <c:catAx>
        <c:axId val="151381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83424"/>
        <c:crosses val="autoZero"/>
        <c:auto val="1"/>
        <c:lblAlgn val="ctr"/>
        <c:lblOffset val="100"/>
        <c:noMultiLvlLbl val="0"/>
      </c:catAx>
      <c:valAx>
        <c:axId val="151383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38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958</c:v>
                </c:pt>
                <c:pt idx="1">
                  <c:v>944</c:v>
                </c:pt>
                <c:pt idx="2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10176"/>
        <c:axId val="151411712"/>
      </c:barChart>
      <c:catAx>
        <c:axId val="15141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11712"/>
        <c:crosses val="autoZero"/>
        <c:auto val="1"/>
        <c:lblAlgn val="ctr"/>
        <c:lblOffset val="100"/>
        <c:noMultiLvlLbl val="0"/>
      </c:catAx>
      <c:valAx>
        <c:axId val="151411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410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7.4</c:v>
                </c:pt>
                <c:pt idx="1">
                  <c:v>4.5999999999999996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</c:v>
                </c:pt>
                <c:pt idx="1">
                  <c:v>0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438464"/>
        <c:axId val="151440000"/>
      </c:barChart>
      <c:catAx>
        <c:axId val="15143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40000"/>
        <c:crosses val="autoZero"/>
        <c:auto val="1"/>
        <c:lblAlgn val="ctr"/>
        <c:lblOffset val="100"/>
        <c:noMultiLvlLbl val="0"/>
      </c:catAx>
      <c:valAx>
        <c:axId val="151440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43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21.5</c:v>
                </c:pt>
                <c:pt idx="1">
                  <c:v>22.7</c:v>
                </c:pt>
                <c:pt idx="2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29.2</c:v>
                </c:pt>
                <c:pt idx="1">
                  <c:v>30.2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470848"/>
        <c:axId val="151472384"/>
      </c:barChart>
      <c:catAx>
        <c:axId val="15147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72384"/>
        <c:crosses val="autoZero"/>
        <c:auto val="1"/>
        <c:lblAlgn val="ctr"/>
        <c:lblOffset val="100"/>
        <c:noMultiLvlLbl val="0"/>
      </c:catAx>
      <c:valAx>
        <c:axId val="151472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70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2358.35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90944"/>
        <c:axId val="151492480"/>
      </c:barChart>
      <c:catAx>
        <c:axId val="151490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2480"/>
        <c:crosses val="autoZero"/>
        <c:auto val="1"/>
        <c:lblAlgn val="ctr"/>
        <c:lblOffset val="100"/>
        <c:noMultiLvlLbl val="0"/>
      </c:catAx>
      <c:valAx>
        <c:axId val="15149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91</c:v>
                </c:pt>
                <c:pt idx="1">
                  <c:v>93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102</c:v>
                </c:pt>
                <c:pt idx="1">
                  <c:v>94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785280"/>
        <c:axId val="152786816"/>
      </c:barChart>
      <c:catAx>
        <c:axId val="1527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86816"/>
        <c:crosses val="autoZero"/>
        <c:auto val="1"/>
        <c:lblAlgn val="ctr"/>
        <c:lblOffset val="100"/>
        <c:noMultiLvlLbl val="0"/>
      </c:catAx>
      <c:valAx>
        <c:axId val="1527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785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8572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8640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15439</v>
      </c>
      <c r="C4" s="35">
        <v>7569</v>
      </c>
      <c r="D4" s="63">
        <v>7870</v>
      </c>
      <c r="E4" s="211"/>
    </row>
    <row r="5" spans="1:5" ht="30" x14ac:dyDescent="0.25">
      <c r="A5" s="201" t="s">
        <v>716</v>
      </c>
      <c r="B5" s="72">
        <v>15455</v>
      </c>
      <c r="C5" s="61">
        <v>7567</v>
      </c>
      <c r="D5" s="111">
        <v>7888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1692</v>
      </c>
      <c r="C4" s="71">
        <v>3378</v>
      </c>
    </row>
    <row r="5" spans="1:6" x14ac:dyDescent="0.25">
      <c r="A5" s="286" t="s">
        <v>719</v>
      </c>
      <c r="B5" s="214">
        <v>732</v>
      </c>
      <c r="C5" s="214">
        <v>980</v>
      </c>
    </row>
    <row r="6" spans="1:6" x14ac:dyDescent="0.25">
      <c r="A6" s="286" t="s">
        <v>720</v>
      </c>
      <c r="B6" s="214">
        <v>1384</v>
      </c>
      <c r="C6" s="214">
        <v>1426</v>
      </c>
    </row>
    <row r="7" spans="1:6" x14ac:dyDescent="0.25">
      <c r="A7" s="286" t="s">
        <v>721</v>
      </c>
      <c r="B7" s="214">
        <v>2330</v>
      </c>
      <c r="C7" s="214">
        <v>1811</v>
      </c>
    </row>
    <row r="8" spans="1:6" x14ac:dyDescent="0.25">
      <c r="A8" s="286" t="s">
        <v>722</v>
      </c>
      <c r="B8" s="214">
        <v>102</v>
      </c>
      <c r="C8" s="214">
        <v>238</v>
      </c>
    </row>
    <row r="9" spans="1:6" x14ac:dyDescent="0.25">
      <c r="A9" s="286" t="s">
        <v>723</v>
      </c>
      <c r="B9" s="214">
        <v>712</v>
      </c>
      <c r="C9" s="214">
        <v>665</v>
      </c>
    </row>
    <row r="10" spans="1:6" ht="30" x14ac:dyDescent="0.25">
      <c r="A10" s="293" t="s">
        <v>724</v>
      </c>
      <c r="B10" s="214">
        <v>2561</v>
      </c>
      <c r="C10" s="214">
        <v>660</v>
      </c>
    </row>
    <row r="11" spans="1:6" x14ac:dyDescent="0.25">
      <c r="A11" s="286" t="s">
        <v>887</v>
      </c>
      <c r="B11" s="214">
        <v>687</v>
      </c>
      <c r="C11" s="214">
        <v>793</v>
      </c>
    </row>
    <row r="12" spans="1:6" x14ac:dyDescent="0.25">
      <c r="A12" s="294" t="s">
        <v>16</v>
      </c>
      <c r="B12" s="1">
        <f>SUM(B4:B11)</f>
        <v>10200</v>
      </c>
      <c r="C12" s="1">
        <f>SUM(C4:C11)</f>
        <v>9951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2102</v>
      </c>
      <c r="C19" s="71">
        <v>2871</v>
      </c>
    </row>
    <row r="20" spans="1:3" x14ac:dyDescent="0.25">
      <c r="A20" s="286" t="s">
        <v>719</v>
      </c>
      <c r="B20" s="214">
        <v>400</v>
      </c>
      <c r="C20" s="214">
        <v>746</v>
      </c>
    </row>
    <row r="21" spans="1:3" x14ac:dyDescent="0.25">
      <c r="A21" s="286" t="s">
        <v>720</v>
      </c>
      <c r="B21" s="214">
        <v>1155</v>
      </c>
      <c r="C21" s="214">
        <v>1288</v>
      </c>
    </row>
    <row r="22" spans="1:3" x14ac:dyDescent="0.25">
      <c r="A22" s="286" t="s">
        <v>721</v>
      </c>
      <c r="B22" s="214">
        <v>2268</v>
      </c>
      <c r="C22" s="214">
        <v>1875</v>
      </c>
    </row>
    <row r="23" spans="1:3" x14ac:dyDescent="0.25">
      <c r="A23" s="286" t="s">
        <v>722</v>
      </c>
      <c r="B23" s="214">
        <v>32</v>
      </c>
      <c r="C23" s="214">
        <v>111</v>
      </c>
    </row>
    <row r="24" spans="1:3" x14ac:dyDescent="0.25">
      <c r="A24" s="286" t="s">
        <v>723</v>
      </c>
      <c r="B24" s="214">
        <v>495</v>
      </c>
      <c r="C24" s="214">
        <v>421</v>
      </c>
    </row>
    <row r="25" spans="1:3" ht="30" x14ac:dyDescent="0.25">
      <c r="A25" s="293" t="s">
        <v>724</v>
      </c>
      <c r="B25" s="214">
        <v>1735</v>
      </c>
      <c r="C25" s="214">
        <v>346</v>
      </c>
    </row>
    <row r="26" spans="1:3" x14ac:dyDescent="0.25">
      <c r="A26" s="286" t="s">
        <v>887</v>
      </c>
      <c r="B26" s="214">
        <v>349</v>
      </c>
      <c r="C26" s="214">
        <v>945</v>
      </c>
    </row>
    <row r="27" spans="1:3" x14ac:dyDescent="0.25">
      <c r="A27" s="294" t="s">
        <v>16</v>
      </c>
      <c r="B27" s="1">
        <f>SUM(B19:B26)</f>
        <v>8536</v>
      </c>
      <c r="C27" s="1">
        <f>SUM(C19:C26)</f>
        <v>8603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73.44</v>
      </c>
      <c r="C4" s="1018">
        <v>70.790000000000006</v>
      </c>
      <c r="D4" s="1018">
        <v>76.42</v>
      </c>
      <c r="E4" s="1019">
        <v>30</v>
      </c>
      <c r="F4" s="1019">
        <v>163.80000000000001</v>
      </c>
      <c r="G4" s="1020">
        <v>44.7</v>
      </c>
      <c r="H4" s="1021">
        <v>43.2</v>
      </c>
      <c r="I4" s="1022">
        <v>46.2</v>
      </c>
      <c r="J4" s="1019">
        <v>22.1</v>
      </c>
    </row>
    <row r="5" spans="1:12" x14ac:dyDescent="0.25">
      <c r="A5" s="498">
        <v>2021</v>
      </c>
      <c r="B5" s="757">
        <v>72.459999999999994</v>
      </c>
      <c r="C5" s="758">
        <v>70.58</v>
      </c>
      <c r="D5" s="758">
        <v>74.510000000000005</v>
      </c>
      <c r="E5" s="1023">
        <v>30</v>
      </c>
      <c r="F5" s="1023">
        <v>162.4</v>
      </c>
      <c r="G5" s="1024">
        <v>44.6</v>
      </c>
      <c r="H5" s="1025">
        <v>43.2</v>
      </c>
      <c r="I5" s="1026">
        <v>46</v>
      </c>
      <c r="J5" s="1023">
        <v>11.2</v>
      </c>
    </row>
    <row r="6" spans="1:12" x14ac:dyDescent="0.25">
      <c r="A6" s="499">
        <v>2022</v>
      </c>
      <c r="B6" s="1011">
        <v>72.39</v>
      </c>
      <c r="C6" s="1012">
        <v>70.39</v>
      </c>
      <c r="D6" s="1012">
        <v>74.239999999999995</v>
      </c>
      <c r="E6" s="1013">
        <v>29</v>
      </c>
      <c r="F6" s="1013">
        <v>166.6</v>
      </c>
      <c r="G6" s="1014">
        <v>45</v>
      </c>
      <c r="H6" s="1015">
        <v>43.6</v>
      </c>
      <c r="I6" s="1016">
        <v>46.5</v>
      </c>
      <c r="J6" s="1013">
        <v>29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22.1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11.2</v>
      </c>
    </row>
    <row r="13" spans="1:12" x14ac:dyDescent="0.25">
      <c r="A13" s="633">
        <f t="shared" si="0"/>
        <v>2022</v>
      </c>
      <c r="B13" s="627">
        <f t="shared" si="1"/>
        <v>29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3712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4837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28.1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69053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1337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3613</v>
      </c>
      <c r="C5" s="70">
        <v>4580</v>
      </c>
      <c r="D5" s="55">
        <v>2643</v>
      </c>
      <c r="E5" s="110">
        <v>1937</v>
      </c>
      <c r="F5" s="55">
        <v>25.3</v>
      </c>
      <c r="G5" s="55">
        <v>29.2</v>
      </c>
      <c r="H5" s="110">
        <v>21.5</v>
      </c>
      <c r="I5" s="55"/>
      <c r="J5" s="70"/>
      <c r="K5" s="55"/>
      <c r="L5" s="55"/>
      <c r="M5" s="71">
        <v>97</v>
      </c>
      <c r="N5" s="71">
        <v>102</v>
      </c>
      <c r="O5" s="71">
        <v>91</v>
      </c>
    </row>
    <row r="6" spans="1:16" x14ac:dyDescent="0.25">
      <c r="A6" s="215">
        <v>2021</v>
      </c>
      <c r="B6" s="212">
        <v>3683</v>
      </c>
      <c r="C6" s="212">
        <v>4716</v>
      </c>
      <c r="D6" s="58">
        <v>2698</v>
      </c>
      <c r="E6" s="160">
        <v>2018</v>
      </c>
      <c r="F6" s="58">
        <v>26.5</v>
      </c>
      <c r="G6" s="58">
        <v>30.2</v>
      </c>
      <c r="H6" s="160">
        <v>22.7</v>
      </c>
      <c r="I6" s="58">
        <v>53501</v>
      </c>
      <c r="J6" s="212">
        <v>1655</v>
      </c>
      <c r="K6" s="58">
        <v>834</v>
      </c>
      <c r="L6" s="58">
        <v>821</v>
      </c>
      <c r="M6" s="214">
        <v>94</v>
      </c>
      <c r="N6" s="214">
        <v>94</v>
      </c>
      <c r="O6" s="214">
        <v>93</v>
      </c>
    </row>
    <row r="7" spans="1:16" x14ac:dyDescent="0.25">
      <c r="A7" s="229">
        <v>2022</v>
      </c>
      <c r="B7" s="167">
        <v>3712</v>
      </c>
      <c r="C7" s="167">
        <v>4837</v>
      </c>
      <c r="D7" s="94">
        <v>2739</v>
      </c>
      <c r="E7" s="169">
        <v>2099</v>
      </c>
      <c r="F7" s="94">
        <v>28.1</v>
      </c>
      <c r="G7" s="58">
        <v>31.7</v>
      </c>
      <c r="H7" s="160">
        <v>24.5</v>
      </c>
      <c r="I7" s="94">
        <v>59629</v>
      </c>
      <c r="J7" s="167">
        <v>1496</v>
      </c>
      <c r="K7" s="94">
        <v>755</v>
      </c>
      <c r="L7" s="94">
        <v>741</v>
      </c>
      <c r="M7" s="214">
        <v>88</v>
      </c>
      <c r="N7" s="214">
        <v>88</v>
      </c>
      <c r="O7" s="214">
        <v>87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69053</v>
      </c>
      <c r="J8" s="1072">
        <v>1337</v>
      </c>
      <c r="K8" s="1073">
        <v>632</v>
      </c>
      <c r="L8" s="1073">
        <v>705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53501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59629</v>
      </c>
      <c r="F14" s="514">
        <f>A5</f>
        <v>2020</v>
      </c>
      <c r="G14" s="310">
        <f>IF(ISBLANK(E5),"",E5)</f>
        <v>1937</v>
      </c>
      <c r="H14" s="310">
        <f>IF(ISBLANK(D5),"",D5)</f>
        <v>2643</v>
      </c>
      <c r="K14" s="514">
        <f>A6</f>
        <v>2021</v>
      </c>
      <c r="L14" s="310">
        <f>IF(ISBLANK(L6),"",L6)</f>
        <v>821</v>
      </c>
      <c r="M14" s="310">
        <f>IF(ISBLANK(K6),"",K6)</f>
        <v>834</v>
      </c>
    </row>
    <row r="15" spans="1:16" x14ac:dyDescent="0.25">
      <c r="A15" s="481">
        <f>A8</f>
        <v>2023</v>
      </c>
      <c r="B15" s="311">
        <f t="shared" si="0"/>
        <v>69053</v>
      </c>
      <c r="F15" s="486">
        <f t="shared" ref="F15:F16" si="1">A6</f>
        <v>2021</v>
      </c>
      <c r="G15" s="479">
        <f t="shared" ref="G15:G16" si="2">IF(ISBLANK(E6),"",E6)</f>
        <v>2018</v>
      </c>
      <c r="H15" s="479">
        <f t="shared" ref="H15:H16" si="3">IF(ISBLANK(D6),"",D6)</f>
        <v>2698</v>
      </c>
      <c r="K15" s="486">
        <f>A7</f>
        <v>2022</v>
      </c>
      <c r="L15" s="479">
        <f t="shared" ref="L15:L16" si="4">IF(ISBLANK(L7),"",L7)</f>
        <v>741</v>
      </c>
      <c r="M15" s="479">
        <f t="shared" ref="M15:M16" si="5">IF(ISBLANK(K7),"",K7)</f>
        <v>755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2099</v>
      </c>
      <c r="H16" s="311">
        <f t="shared" si="3"/>
        <v>2739</v>
      </c>
      <c r="K16" s="481">
        <f>A8</f>
        <v>2023</v>
      </c>
      <c r="L16" s="311">
        <f t="shared" si="4"/>
        <v>705</v>
      </c>
      <c r="M16" s="311">
        <f t="shared" si="5"/>
        <v>632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3613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3683</v>
      </c>
      <c r="C21" s="373"/>
      <c r="D21" s="197"/>
      <c r="F21" s="514">
        <f>A5</f>
        <v>2020</v>
      </c>
      <c r="G21" s="310">
        <f>IF(ISBLANK(E5),"",E5)</f>
        <v>1937</v>
      </c>
      <c r="H21" s="310">
        <f>IF(ISBLANK(D5),"",D5)</f>
        <v>2643</v>
      </c>
      <c r="K21" s="514">
        <f>A6</f>
        <v>2021</v>
      </c>
      <c r="L21" s="310">
        <f>IF(ISBLANK(L6),"",L6)</f>
        <v>821</v>
      </c>
      <c r="M21" s="310">
        <f>IF(ISBLANK(K6),"",K6)</f>
        <v>834</v>
      </c>
    </row>
    <row r="22" spans="1:15" x14ac:dyDescent="0.25">
      <c r="A22" s="481">
        <f t="shared" si="6"/>
        <v>2022</v>
      </c>
      <c r="B22" s="311">
        <f t="shared" si="7"/>
        <v>3712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2018</v>
      </c>
      <c r="H22" s="479">
        <f t="shared" ref="H22:H23" si="10">IF(ISBLANK(D6),"",D6)</f>
        <v>2698</v>
      </c>
      <c r="K22" s="486">
        <f>A7</f>
        <v>2022</v>
      </c>
      <c r="L22" s="479">
        <f>IF(ISBLANK(L7),"",L7)</f>
        <v>741</v>
      </c>
      <c r="M22" s="479">
        <f>IF(ISBLANK(K7),"",K7)</f>
        <v>755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2099</v>
      </c>
      <c r="H23" s="311">
        <f t="shared" si="10"/>
        <v>2739</v>
      </c>
      <c r="K23" s="481">
        <f>A8</f>
        <v>2023</v>
      </c>
      <c r="L23" s="311">
        <f>IF(ISBLANK(L8),"",L8)</f>
        <v>705</v>
      </c>
      <c r="M23" s="311">
        <f>IF(ISBLANK(K8),"",K8)</f>
        <v>632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3613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3683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3712</v>
      </c>
      <c r="C28" s="373"/>
      <c r="D28" s="197"/>
      <c r="F28" s="514">
        <f>A5</f>
        <v>2020</v>
      </c>
      <c r="G28" s="310">
        <f>IF(ISBLANK(H5),"",H5)</f>
        <v>21.5</v>
      </c>
      <c r="H28" s="310">
        <f>IF(ISBLANK(G5),"",G5)</f>
        <v>29.2</v>
      </c>
      <c r="K28" s="514">
        <f>A5</f>
        <v>2020</v>
      </c>
      <c r="L28" s="310">
        <f>IF(ISBLANK(O5),"",O5)</f>
        <v>91</v>
      </c>
      <c r="M28" s="310">
        <f>IF(ISBLANK(N5),"",N5)</f>
        <v>102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22.7</v>
      </c>
      <c r="H29" s="479">
        <f t="shared" ref="H29:H30" si="15">IF(ISBLANK(G6),"",G6)</f>
        <v>30.2</v>
      </c>
      <c r="K29" s="486">
        <f t="shared" ref="K29:K30" si="16">A6</f>
        <v>2021</v>
      </c>
      <c r="L29" s="479">
        <f t="shared" ref="L29:L30" si="17">IF(ISBLANK(O6),"",O6)</f>
        <v>93</v>
      </c>
      <c r="M29" s="479">
        <f t="shared" ref="M29:M30" si="18">IF(ISBLANK(N6),"",N6)</f>
        <v>94</v>
      </c>
    </row>
    <row r="30" spans="1:15" x14ac:dyDescent="0.25">
      <c r="F30" s="481">
        <f t="shared" si="13"/>
        <v>2022</v>
      </c>
      <c r="G30" s="311">
        <f t="shared" si="14"/>
        <v>24.5</v>
      </c>
      <c r="H30" s="311">
        <f t="shared" si="15"/>
        <v>31.7</v>
      </c>
      <c r="K30" s="481">
        <f t="shared" si="16"/>
        <v>2022</v>
      </c>
      <c r="L30" s="311">
        <f t="shared" si="17"/>
        <v>87</v>
      </c>
      <c r="M30" s="311">
        <f t="shared" si="18"/>
        <v>88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21.5</v>
      </c>
      <c r="H35" s="310">
        <f>IF(ISBLANK(G5),"",G5)</f>
        <v>29.2</v>
      </c>
      <c r="K35" s="514">
        <f>A5</f>
        <v>2020</v>
      </c>
      <c r="L35" s="310">
        <f>IF(ISBLANK(O5),"",O5)</f>
        <v>91</v>
      </c>
      <c r="M35" s="310">
        <f>IF(ISBLANK(N5),"",N5)</f>
        <v>102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22.7</v>
      </c>
      <c r="H36" s="479">
        <f t="shared" ref="H36:H37" si="21">IF(ISBLANK(G6),"",G6)</f>
        <v>30.2</v>
      </c>
      <c r="K36" s="486">
        <f t="shared" ref="K36:K37" si="22">A6</f>
        <v>2021</v>
      </c>
      <c r="L36" s="479">
        <f t="shared" ref="L36:L37" si="23">IF(ISBLANK(O6),"",O6)</f>
        <v>93</v>
      </c>
      <c r="M36" s="479">
        <f t="shared" ref="M36:M37" si="24">IF(ISBLANK(N6),"",N6)</f>
        <v>94</v>
      </c>
    </row>
    <row r="37" spans="6:15" x14ac:dyDescent="0.25">
      <c r="F37" s="481">
        <f t="shared" si="19"/>
        <v>2022</v>
      </c>
      <c r="G37" s="311">
        <f t="shared" si="20"/>
        <v>24.5</v>
      </c>
      <c r="H37" s="311">
        <f t="shared" si="21"/>
        <v>31.7</v>
      </c>
      <c r="K37" s="481">
        <f t="shared" si="22"/>
        <v>2022</v>
      </c>
      <c r="L37" s="311">
        <f t="shared" si="23"/>
        <v>87</v>
      </c>
      <c r="M37" s="311">
        <f t="shared" si="24"/>
        <v>88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21.6</v>
      </c>
      <c r="C6" s="35">
        <v>19.399999999999999</v>
      </c>
      <c r="D6" s="63">
        <v>23.8</v>
      </c>
      <c r="E6" s="35">
        <v>53.8</v>
      </c>
      <c r="F6" s="35">
        <v>53.2</v>
      </c>
      <c r="G6" s="35">
        <v>54.3</v>
      </c>
      <c r="H6" s="292">
        <v>24.7</v>
      </c>
      <c r="I6" s="35">
        <v>27.3</v>
      </c>
      <c r="J6" s="63">
        <v>21.9</v>
      </c>
      <c r="M6" s="127" t="s">
        <v>16</v>
      </c>
      <c r="N6" s="935">
        <f>IF(ISBLANK(B8),"",B8)</f>
        <v>20.399999999999999</v>
      </c>
      <c r="O6" s="935">
        <f>IF(ISBLANK(E8),"",E8)</f>
        <v>54.4</v>
      </c>
      <c r="P6" s="128">
        <f>IF(ISBLANK(H8),"",H8)</f>
        <v>25.2</v>
      </c>
    </row>
    <row r="7" spans="1:19" x14ac:dyDescent="0.25">
      <c r="A7" s="286">
        <v>2022</v>
      </c>
      <c r="B7" s="167">
        <v>20.7</v>
      </c>
      <c r="C7" s="94">
        <v>18</v>
      </c>
      <c r="D7" s="169">
        <v>23.3</v>
      </c>
      <c r="E7" s="94">
        <v>54.4</v>
      </c>
      <c r="F7" s="94">
        <v>53</v>
      </c>
      <c r="G7" s="94">
        <v>55.9</v>
      </c>
      <c r="H7" s="167">
        <v>24.9</v>
      </c>
      <c r="I7" s="94">
        <v>29</v>
      </c>
      <c r="J7" s="169">
        <v>20.8</v>
      </c>
    </row>
    <row r="8" spans="1:19" x14ac:dyDescent="0.25">
      <c r="A8" s="218">
        <v>2023</v>
      </c>
      <c r="B8" s="167">
        <v>20.399999999999999</v>
      </c>
      <c r="C8" s="94">
        <v>18.5</v>
      </c>
      <c r="D8" s="169">
        <v>22.1</v>
      </c>
      <c r="E8" s="94">
        <v>54.4</v>
      </c>
      <c r="F8" s="94">
        <v>50.9</v>
      </c>
      <c r="G8" s="94">
        <v>57.4</v>
      </c>
      <c r="H8" s="167">
        <v>25.2</v>
      </c>
      <c r="I8" s="94">
        <v>30.5</v>
      </c>
      <c r="J8" s="169">
        <v>20.399999999999999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22.1</v>
      </c>
      <c r="O12" s="936">
        <f>IF(ISBLANK(G8),"",G8)</f>
        <v>57.4</v>
      </c>
      <c r="P12" s="938">
        <f>IF(ISBLANK(J8),"",J8)</f>
        <v>20.399999999999999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18.5</v>
      </c>
      <c r="O13" s="937">
        <f>IF(ISBLANK(F8),"",F8)</f>
        <v>50.9</v>
      </c>
      <c r="P13" s="939">
        <f>IF(ISBLANK(I8),"",I8)</f>
        <v>30.5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20.399999999999999</v>
      </c>
      <c r="O20" s="935">
        <f>IF(ISBLANK(E8),"",E8)</f>
        <v>54.4</v>
      </c>
      <c r="P20" s="940">
        <f>IF(ISBLANK(H8),"",H8)</f>
        <v>25.2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22.1</v>
      </c>
      <c r="O24" s="936">
        <f>IF(ISBLANK(G8),"",G8)</f>
        <v>57.4</v>
      </c>
      <c r="P24" s="938">
        <f>IF(ISBLANK(J8),"",J8)</f>
        <v>20.399999999999999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18.5</v>
      </c>
      <c r="O25" s="937">
        <f>IF(ISBLANK(F8),"",F8)</f>
        <v>50.9</v>
      </c>
      <c r="P25" s="939">
        <f>IF(ISBLANK(I8),"",I8)</f>
        <v>30.5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879813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51116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831510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48310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1404730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81613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208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750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113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272486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16.399999999999999</v>
      </c>
      <c r="E20" s="600">
        <v>17.399999999999999</v>
      </c>
      <c r="F20" s="600">
        <v>17.8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31.2</v>
      </c>
      <c r="E21" s="751">
        <v>39.200000000000003</v>
      </c>
      <c r="F21" s="751">
        <v>37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9.1</v>
      </c>
      <c r="E22" s="752">
        <v>2.6</v>
      </c>
      <c r="F22" s="752">
        <v>2.5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17.8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42.7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17.8</v>
      </c>
      <c r="C30" s="204" t="s">
        <v>493</v>
      </c>
    </row>
    <row r="31" spans="1:11" x14ac:dyDescent="0.25">
      <c r="A31" s="698" t="s">
        <v>1430</v>
      </c>
      <c r="B31" s="734">
        <f>F21</f>
        <v>37</v>
      </c>
    </row>
    <row r="32" spans="1:11" x14ac:dyDescent="0.25">
      <c r="A32" s="698" t="s">
        <v>1431</v>
      </c>
      <c r="B32" s="734">
        <f>F22</f>
        <v>2.5</v>
      </c>
    </row>
    <row r="33" spans="1:2" x14ac:dyDescent="0.25">
      <c r="A33" s="699" t="s">
        <v>1432</v>
      </c>
      <c r="B33" s="732">
        <f>100-(B30+B31+B32)</f>
        <v>42.7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207</v>
      </c>
      <c r="C4" s="71">
        <v>7</v>
      </c>
      <c r="D4" s="71">
        <v>10</v>
      </c>
      <c r="G4" s="217">
        <f>A4</f>
        <v>2021</v>
      </c>
      <c r="H4" s="289">
        <f>IF(ISBLANK(C4),"",C4)</f>
        <v>7</v>
      </c>
      <c r="I4" s="289">
        <f>IF(ISBLANK(D4),"",D4)</f>
        <v>10</v>
      </c>
    </row>
    <row r="5" spans="1:9" x14ac:dyDescent="0.25">
      <c r="A5" s="286">
        <v>2022</v>
      </c>
      <c r="B5" s="214">
        <v>211</v>
      </c>
      <c r="C5" s="214">
        <v>7</v>
      </c>
      <c r="D5" s="214">
        <v>10</v>
      </c>
      <c r="G5" s="286">
        <f t="shared" ref="G5:G6" si="0">A5</f>
        <v>2022</v>
      </c>
      <c r="H5" s="290">
        <f t="shared" ref="H5:H6" si="1">IF(ISBLANK(C5),"",C5)</f>
        <v>7</v>
      </c>
      <c r="I5" s="290">
        <f t="shared" ref="I5:I6" si="2">IF(ISBLANK(D5),"",D5)</f>
        <v>10</v>
      </c>
    </row>
    <row r="6" spans="1:9" x14ac:dyDescent="0.25">
      <c r="A6" s="218">
        <v>2023</v>
      </c>
      <c r="B6" s="168">
        <v>208</v>
      </c>
      <c r="C6" s="168">
        <v>14</v>
      </c>
      <c r="D6" s="168">
        <v>10</v>
      </c>
      <c r="G6" s="219">
        <f t="shared" si="0"/>
        <v>2023</v>
      </c>
      <c r="H6" s="291">
        <f t="shared" si="1"/>
        <v>14</v>
      </c>
      <c r="I6" s="291">
        <f t="shared" si="2"/>
        <v>10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</v>
      </c>
      <c r="I12" s="289">
        <f>IF(ISBLANK(D4),"",D4)</f>
        <v>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</v>
      </c>
      <c r="I13" s="290">
        <f t="shared" si="4"/>
        <v>10</v>
      </c>
    </row>
    <row r="14" spans="1:9" x14ac:dyDescent="0.25">
      <c r="G14" s="219">
        <f t="shared" si="3"/>
        <v>2023</v>
      </c>
      <c r="H14" s="291">
        <f t="shared" ref="H14:I14" si="5">IF(ISBLANK(C6),"",C6)</f>
        <v>14</v>
      </c>
      <c r="I14" s="291">
        <f t="shared" si="5"/>
        <v>10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677</v>
      </c>
      <c r="C23" s="71">
        <v>52</v>
      </c>
      <c r="D23" s="71">
        <v>80</v>
      </c>
      <c r="G23" s="217">
        <f>A23</f>
        <v>2021</v>
      </c>
      <c r="H23" s="289">
        <f>IF(ISBLANK(C23),"",C23)</f>
        <v>52</v>
      </c>
      <c r="I23" s="289">
        <f>IF(ISBLANK(D23),"",D23)</f>
        <v>80</v>
      </c>
    </row>
    <row r="24" spans="1:13" x14ac:dyDescent="0.25">
      <c r="A24" s="286">
        <v>2022</v>
      </c>
      <c r="B24" s="214">
        <v>689</v>
      </c>
      <c r="C24" s="214">
        <v>68</v>
      </c>
      <c r="D24" s="214">
        <v>83</v>
      </c>
      <c r="G24" s="286">
        <f t="shared" ref="G24:G25" si="6">A24</f>
        <v>2022</v>
      </c>
      <c r="H24" s="290">
        <f t="shared" ref="H24:H25" si="7">IF(ISBLANK(C24),"",C24)</f>
        <v>68</v>
      </c>
      <c r="I24" s="290">
        <f t="shared" ref="I24:I25" si="8">IF(ISBLANK(D24),"",D24)</f>
        <v>83</v>
      </c>
    </row>
    <row r="25" spans="1:13" x14ac:dyDescent="0.25">
      <c r="A25" s="218">
        <v>2023</v>
      </c>
      <c r="B25" s="168">
        <v>750</v>
      </c>
      <c r="C25" s="168">
        <v>50</v>
      </c>
      <c r="D25" s="168">
        <v>113</v>
      </c>
      <c r="G25" s="219">
        <f t="shared" si="6"/>
        <v>2023</v>
      </c>
      <c r="H25" s="291">
        <f t="shared" si="7"/>
        <v>50</v>
      </c>
      <c r="I25" s="291">
        <f t="shared" si="8"/>
        <v>113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52</v>
      </c>
      <c r="I31" s="289">
        <f>IF(ISBLANK(D23),"",D23)</f>
        <v>80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68</v>
      </c>
      <c r="I32" s="290">
        <f t="shared" si="10"/>
        <v>83</v>
      </c>
    </row>
    <row r="33" spans="7:9" x14ac:dyDescent="0.25">
      <c r="G33" s="219">
        <f t="shared" si="9"/>
        <v>2023</v>
      </c>
      <c r="H33" s="291">
        <f t="shared" ref="H33:I33" si="11">IF(ISBLANK(C25),"",C25)</f>
        <v>50</v>
      </c>
      <c r="I33" s="291">
        <f t="shared" si="11"/>
        <v>113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190053</v>
      </c>
      <c r="C4" s="1077">
        <v>10519</v>
      </c>
      <c r="D4" s="110">
        <v>362226</v>
      </c>
      <c r="E4" s="70">
        <v>20048</v>
      </c>
      <c r="F4" s="1076">
        <v>106019</v>
      </c>
      <c r="G4" s="70">
        <v>5868</v>
      </c>
      <c r="H4" s="1078">
        <v>1162156</v>
      </c>
      <c r="I4" s="1077">
        <v>64321</v>
      </c>
    </row>
    <row r="5" spans="1:9" x14ac:dyDescent="0.25">
      <c r="A5" s="587">
        <v>2021</v>
      </c>
      <c r="B5" s="1079">
        <v>212908</v>
      </c>
      <c r="C5" s="1080">
        <v>11950</v>
      </c>
      <c r="D5" s="160">
        <v>480120</v>
      </c>
      <c r="E5" s="212">
        <v>26947</v>
      </c>
      <c r="F5" s="1079">
        <v>31353</v>
      </c>
      <c r="G5" s="212">
        <v>1760</v>
      </c>
      <c r="H5" s="1081">
        <v>1224786</v>
      </c>
      <c r="I5" s="1080">
        <v>68743</v>
      </c>
    </row>
    <row r="6" spans="1:9" x14ac:dyDescent="0.25">
      <c r="A6" s="588">
        <v>2022</v>
      </c>
      <c r="B6" s="1082">
        <v>250728</v>
      </c>
      <c r="C6" s="1083">
        <v>14567</v>
      </c>
      <c r="D6" s="169">
        <v>519510</v>
      </c>
      <c r="E6" s="167">
        <v>30183</v>
      </c>
      <c r="F6" s="1082">
        <v>34508</v>
      </c>
      <c r="G6" s="167">
        <v>2005</v>
      </c>
      <c r="H6" s="1084">
        <v>1404730</v>
      </c>
      <c r="I6" s="1083">
        <v>81613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202358</v>
      </c>
      <c r="C4" s="1076">
        <v>666357</v>
      </c>
      <c r="D4" s="1077">
        <v>36881</v>
      </c>
      <c r="E4" s="1076">
        <v>641279</v>
      </c>
      <c r="F4" s="1077">
        <v>35493</v>
      </c>
    </row>
    <row r="5" spans="1:6" x14ac:dyDescent="0.25">
      <c r="A5" s="480">
        <v>2021</v>
      </c>
      <c r="B5" s="1081">
        <v>153036</v>
      </c>
      <c r="C5" s="1079">
        <v>762875</v>
      </c>
      <c r="D5" s="1080">
        <v>42817</v>
      </c>
      <c r="E5" s="1079">
        <v>680622</v>
      </c>
      <c r="F5" s="1080">
        <v>38201</v>
      </c>
    </row>
    <row r="6" spans="1:6" ht="15.75" thickBot="1" x14ac:dyDescent="0.3">
      <c r="A6" s="960">
        <v>2022</v>
      </c>
      <c r="B6" s="1085">
        <v>272486</v>
      </c>
      <c r="C6" s="1086">
        <v>879813</v>
      </c>
      <c r="D6" s="1087">
        <v>51116</v>
      </c>
      <c r="E6" s="1086">
        <v>831510</v>
      </c>
      <c r="F6" s="1087">
        <v>48310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Alibunar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602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17212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72.39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166.6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15439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15455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536</v>
      </c>
      <c r="C63" s="548">
        <f>IF(ISBLANK('DEM2'!C7),"-",'DEM2'!C7)</f>
        <v>570</v>
      </c>
      <c r="D63" s="548"/>
      <c r="E63" s="548">
        <f>IF(ISBLANK('DEM2'!D8),"-",'DEM2'!D8)</f>
        <v>546</v>
      </c>
      <c r="F63" s="548">
        <f>IF(ISBLANK('DEM2'!C8),"-",'DEM2'!C8)</f>
        <v>567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642</v>
      </c>
      <c r="C64" s="317">
        <f>IF(ISBLANK('DEM2'!F7),"-",'DEM2'!F7)</f>
        <v>681</v>
      </c>
      <c r="D64" s="789"/>
      <c r="E64" s="317">
        <f>IF(ISBLANK('DEM2'!G8),"-",'DEM2'!G8)</f>
        <v>619</v>
      </c>
      <c r="F64" s="317">
        <f>IF(ISBLANK('DEM2'!F8),"-",'DEM2'!F8)</f>
        <v>720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380</v>
      </c>
      <c r="C65" s="345">
        <f>IF(ISBLANK('DEM2'!I7),"-",'DEM2'!I7)</f>
        <v>387</v>
      </c>
      <c r="D65" s="393"/>
      <c r="E65" s="345">
        <f>IF(ISBLANK('DEM2'!J8),"-",'DEM2'!J8)</f>
        <v>347</v>
      </c>
      <c r="F65" s="345">
        <f>IF(ISBLANK('DEM2'!I8),"-",'DEM2'!I8)</f>
        <v>369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1459</v>
      </c>
      <c r="C66" s="348">
        <f>IF(ISBLANK('DEM2'!L7),"-",'DEM2'!L7)</f>
        <v>1547</v>
      </c>
      <c r="D66" s="394"/>
      <c r="E66" s="348">
        <f>IF(ISBLANK('DEM2'!M8),"-",'DEM2'!M8)</f>
        <v>1417</v>
      </c>
      <c r="F66" s="348">
        <f>IF(ISBLANK('DEM2'!L8),"-",'DEM2'!L8)</f>
        <v>1563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1426</v>
      </c>
      <c r="C67" s="345">
        <f>IF(ISBLANK('DEM2'!O7),"-",'DEM2'!O7)</f>
        <v>1578</v>
      </c>
      <c r="D67" s="393"/>
      <c r="E67" s="345">
        <f>IF(ISBLANK('DEM2'!P8),"-",'DEM2'!P8)</f>
        <v>1268</v>
      </c>
      <c r="F67" s="345">
        <f>IF(ISBLANK('DEM2'!O8),"-",'DEM2'!O8)</f>
        <v>1383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5381</v>
      </c>
      <c r="C68" s="317">
        <f>IF(ISBLANK('DEM2'!R7),"-",'DEM2'!R7)</f>
        <v>5876</v>
      </c>
      <c r="D68" s="395"/>
      <c r="E68" s="317">
        <f>IF(ISBLANK('DEM2'!S8),"-",'DEM2'!S8)</f>
        <v>5059</v>
      </c>
      <c r="F68" s="317">
        <f>IF(ISBLANK('DEM2'!R8),"-",'DEM2'!R8)</f>
        <v>5489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8883</v>
      </c>
      <c r="C69" s="463">
        <f>IF(ISBLANK('DEM2'!U7),"-",'DEM2'!U7)</f>
        <v>8934</v>
      </c>
      <c r="D69" s="799"/>
      <c r="E69" s="463">
        <f>IF(ISBLANK('DEM2'!V8),"-",'DEM2'!V8)</f>
        <v>8572</v>
      </c>
      <c r="F69" s="463">
        <f>IF(ISBLANK('DEM2'!U8),"-",'DEM2'!U8)</f>
        <v>8640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20.100000000000001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6.8</v>
      </c>
      <c r="G116" s="407">
        <f>IF(ISBLANK('DEM2'!E24),"-",'DEM2'!E24)</f>
        <v>6.8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7.2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3712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4837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28.1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69053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1337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35.9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100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12.9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1404730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81613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519510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361121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30183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250728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14567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34508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2005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879813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51116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831510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48310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208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750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272486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3420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3456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2876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11405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3334</v>
      </c>
      <c r="C300" s="808">
        <f>IF(ISBLANK(POLJ3!C4),"-",POLJ3!C4)</f>
        <v>587</v>
      </c>
      <c r="D300" s="1160">
        <f>IF(ISBLANK(POLJ3!D4),"-",POLJ3!D4)</f>
        <v>2747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2937</v>
      </c>
      <c r="C301" s="789">
        <f>IF(ISBLANK(POLJ3!C5),"-",POLJ3!C5)</f>
        <v>1787</v>
      </c>
      <c r="D301" s="1161">
        <f>IF(ISBLANK(POLJ3!D5),"-",POLJ3!D5)</f>
        <v>1150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34</v>
      </c>
      <c r="C302" s="790">
        <f>IF(ISBLANK(POLJ3!C6),"-",POLJ3!C6)</f>
        <v>1</v>
      </c>
      <c r="D302" s="1162">
        <f>IF(ISBLANK(POLJ3!D6),"-",POLJ3!D6)</f>
        <v>33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136</v>
      </c>
      <c r="C303" s="791">
        <f>IF(ISBLANK(POLJ3!C7),"-",POLJ3!C7)</f>
        <v>15</v>
      </c>
      <c r="D303" s="1163">
        <f>IF(ISBLANK(POLJ3!D7),"-",POLJ3!D7)</f>
        <v>121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3420</v>
      </c>
      <c r="C304" s="807">
        <f>IF(ISBLANK(POLJ3!C8),"-",POLJ3!C8)</f>
        <v>564</v>
      </c>
      <c r="D304" s="1164">
        <f>IF(ISBLANK(POLJ3!D8),"-",POLJ3!D8)</f>
        <v>2856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128.56</v>
      </c>
      <c r="C310" s="1165"/>
      <c r="D310" s="3"/>
      <c r="E310" s="5"/>
      <c r="F310" s="5"/>
      <c r="G310" s="815" t="s">
        <v>854</v>
      </c>
      <c r="H310" s="816">
        <f>IF(ISBLANK(POLJ2!H3),"-",POLJ2!H3)</f>
        <v>3940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42161.38</v>
      </c>
      <c r="C311" s="1154"/>
      <c r="D311" s="3"/>
      <c r="E311" s="5"/>
      <c r="F311" s="5"/>
      <c r="G311" s="810" t="s">
        <v>855</v>
      </c>
      <c r="H311" s="248">
        <f>IF(ISBLANK(POLJ2!H4),"-",POLJ2!H4)</f>
        <v>18538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197.44</v>
      </c>
      <c r="C312" s="1154"/>
      <c r="D312" s="3"/>
      <c r="E312" s="5"/>
      <c r="F312" s="5"/>
      <c r="G312" s="810" t="s">
        <v>856</v>
      </c>
      <c r="H312" s="248">
        <f>IF(ISBLANK(POLJ2!H5),"-",POLJ2!H5)</f>
        <v>6337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147.71</v>
      </c>
      <c r="C313" s="1154"/>
      <c r="D313" s="3"/>
      <c r="E313" s="5"/>
      <c r="F313" s="5"/>
      <c r="G313" s="812" t="s">
        <v>857</v>
      </c>
      <c r="H313" s="249">
        <f>IF(ISBLANK(POLJ2!H6),"-",POLJ2!H6)</f>
        <v>332017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0.57999999999999996</v>
      </c>
      <c r="C314" s="1154"/>
      <c r="D314" s="3"/>
      <c r="E314" s="5"/>
      <c r="F314" s="5"/>
      <c r="G314" s="814" t="s">
        <v>847</v>
      </c>
      <c r="H314" s="817">
        <f>IF(ISBLANK(POLJ2!H7),"-",POLJ2!H7)</f>
        <v>360832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8814.66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51450.33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118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30.8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557</v>
      </c>
      <c r="I364" s="808">
        <f>IF(ISBLANK(OBRAZ2!I6),"-",OBRAZ2!I6)</f>
        <v>316</v>
      </c>
      <c r="J364" s="808">
        <f>IF(ISBLANK(OBRAZ2!J6),"-",OBRAZ2!J6)</f>
        <v>241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308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74.5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177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7.6923076923076925</v>
      </c>
      <c r="I375" s="850">
        <f>IF(ISBLANK(OBRAZ2!C12),"-",OBRAZ2!C21)</f>
        <v>9.8743267504488337</v>
      </c>
      <c r="J375" s="850">
        <f>IF(ISBLANK(OBRAZ2!D12),"-",OBRAZ2!D21)</f>
        <v>15.422885572139302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56.593406593406591</v>
      </c>
      <c r="I377" s="851">
        <f>IF(ISBLANK(OBRAZ2!C14),"-",OBRAZ2!C23)</f>
        <v>59.42549371633752</v>
      </c>
      <c r="J377" s="851">
        <f>IF(ISBLANK(OBRAZ2!D14),"-",OBRAZ2!D23)</f>
        <v>55.223880597014926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35.714285714285715</v>
      </c>
      <c r="I379" s="851">
        <f>IF(ISBLANK(OBRAZ2!C16),"-",OBRAZ2!C25)</f>
        <v>30.700179533213646</v>
      </c>
      <c r="J379" s="851">
        <f>IF(ISBLANK(OBRAZ2!D16),"-",OBRAZ2!D25)</f>
        <v>24.543946932006634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4.8092868988391384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587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603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90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167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94.4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186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55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500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0.14000000000000001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93.1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3399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19.7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680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3416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16.899999999999999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1.7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15.2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1318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7.7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615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22.1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200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84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111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12.3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39.1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88.403000000000006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6922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78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2608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2378.4499999999998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14.47664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130</v>
      </c>
      <c r="D696" s="3"/>
      <c r="E696" s="5"/>
      <c r="F696" s="5"/>
      <c r="G696" s="837">
        <v>2012</v>
      </c>
      <c r="H696" s="835">
        <f>IF(ISBLANK(INDEKSI2!B5),"-",INDEKSI2!B5)</f>
        <v>27.23</v>
      </c>
      <c r="I696" s="835">
        <f>IF(ISBLANK(INDEKSI2!C5),"-",INDEKSI2!C5)</f>
        <v>100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35.57</v>
      </c>
      <c r="D697" s="3"/>
      <c r="E697" s="5"/>
      <c r="F697" s="5"/>
      <c r="G697" s="838">
        <v>2013</v>
      </c>
      <c r="H697" s="559">
        <f>IF(ISBLANK(INDEKSI2!B6),"-",INDEKSI2!B6)</f>
        <v>29.16</v>
      </c>
      <c r="I697" s="559">
        <f>IF(ISBLANK(INDEKSI2!C6),"-",INDEKSI2!C6)</f>
        <v>93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28.7</v>
      </c>
      <c r="I698" s="836">
        <f>IF(ISBLANK(INDEKSI2!C7),"-",INDEKSI2!C7)</f>
        <v>103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163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91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868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488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5.4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35.9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14.47664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35.57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27.37</v>
      </c>
      <c r="C4" s="721">
        <v>98</v>
      </c>
      <c r="D4" s="710"/>
      <c r="E4" s="711"/>
      <c r="F4" s="712"/>
    </row>
    <row r="5" spans="1:6" x14ac:dyDescent="0.25">
      <c r="A5" s="286">
        <v>2012</v>
      </c>
      <c r="B5" s="614">
        <v>27.23</v>
      </c>
      <c r="C5" s="722">
        <v>100</v>
      </c>
      <c r="D5" s="713"/>
      <c r="E5" s="641"/>
      <c r="F5" s="714"/>
    </row>
    <row r="6" spans="1:6" x14ac:dyDescent="0.25">
      <c r="A6" s="286">
        <v>2013</v>
      </c>
      <c r="B6" s="614">
        <v>29.16</v>
      </c>
      <c r="C6" s="722">
        <v>93</v>
      </c>
      <c r="D6" s="715">
        <v>14.47664</v>
      </c>
      <c r="E6" s="609">
        <v>130</v>
      </c>
      <c r="F6" s="716">
        <v>35.57</v>
      </c>
    </row>
    <row r="7" spans="1:6" x14ac:dyDescent="0.25">
      <c r="A7" s="219">
        <v>2014</v>
      </c>
      <c r="B7" s="615">
        <v>28.7</v>
      </c>
      <c r="C7" s="723">
        <v>103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3420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2876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3456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128.56</v>
      </c>
      <c r="G3" s="217" t="s">
        <v>765</v>
      </c>
      <c r="H3" s="71">
        <v>3940</v>
      </c>
    </row>
    <row r="4" spans="1:9" x14ac:dyDescent="0.25">
      <c r="A4" s="286" t="s">
        <v>760</v>
      </c>
      <c r="B4" s="214">
        <v>42161.38</v>
      </c>
      <c r="G4" s="286" t="s">
        <v>766</v>
      </c>
      <c r="H4" s="214">
        <v>18538</v>
      </c>
    </row>
    <row r="5" spans="1:9" x14ac:dyDescent="0.25">
      <c r="A5" s="286" t="s">
        <v>761</v>
      </c>
      <c r="B5" s="214">
        <v>197.44</v>
      </c>
      <c r="G5" s="286" t="s">
        <v>767</v>
      </c>
      <c r="H5" s="214">
        <v>6337</v>
      </c>
    </row>
    <row r="6" spans="1:9" x14ac:dyDescent="0.25">
      <c r="A6" s="286" t="s">
        <v>762</v>
      </c>
      <c r="B6" s="214">
        <v>147.71</v>
      </c>
      <c r="G6" s="286" t="s">
        <v>768</v>
      </c>
      <c r="H6" s="214">
        <v>332017</v>
      </c>
    </row>
    <row r="7" spans="1:9" x14ac:dyDescent="0.25">
      <c r="A7" s="286" t="s">
        <v>763</v>
      </c>
      <c r="B7" s="214">
        <v>0.57999999999999996</v>
      </c>
      <c r="G7" s="1" t="s">
        <v>24</v>
      </c>
      <c r="H7" s="288">
        <v>360832</v>
      </c>
    </row>
    <row r="8" spans="1:9" x14ac:dyDescent="0.25">
      <c r="A8" s="287" t="s">
        <v>764</v>
      </c>
      <c r="B8" s="73">
        <v>8814.66</v>
      </c>
    </row>
    <row r="9" spans="1:9" x14ac:dyDescent="0.25">
      <c r="A9" s="1" t="s">
        <v>24</v>
      </c>
      <c r="B9" s="288">
        <v>51450.33</v>
      </c>
      <c r="I9" s="41" t="s">
        <v>876</v>
      </c>
    </row>
    <row r="10" spans="1:9" x14ac:dyDescent="0.25">
      <c r="G10" s="29" t="s">
        <v>775</v>
      </c>
      <c r="H10" s="58">
        <v>11405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3334</v>
      </c>
      <c r="C4" s="55">
        <v>587</v>
      </c>
      <c r="D4" s="110">
        <v>2747</v>
      </c>
    </row>
    <row r="5" spans="1:4" ht="30" customHeight="1" x14ac:dyDescent="0.25">
      <c r="A5" s="274" t="s">
        <v>884</v>
      </c>
      <c r="B5" s="212">
        <v>2937</v>
      </c>
      <c r="C5" s="58">
        <v>1787</v>
      </c>
      <c r="D5" s="160">
        <v>1150</v>
      </c>
    </row>
    <row r="6" spans="1:4" x14ac:dyDescent="0.25">
      <c r="A6" s="274" t="s">
        <v>772</v>
      </c>
      <c r="B6" s="212">
        <v>34</v>
      </c>
      <c r="C6" s="58">
        <v>1</v>
      </c>
      <c r="D6" s="160">
        <v>33</v>
      </c>
    </row>
    <row r="7" spans="1:4" ht="30" x14ac:dyDescent="0.25">
      <c r="A7" s="274" t="s">
        <v>773</v>
      </c>
      <c r="B7" s="212">
        <v>136</v>
      </c>
      <c r="C7" s="58">
        <v>15</v>
      </c>
      <c r="D7" s="160">
        <v>121</v>
      </c>
    </row>
    <row r="8" spans="1:4" x14ac:dyDescent="0.25">
      <c r="A8" s="201" t="s">
        <v>774</v>
      </c>
      <c r="B8" s="72">
        <v>3420</v>
      </c>
      <c r="C8" s="61">
        <v>564</v>
      </c>
      <c r="D8" s="111">
        <v>2856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2.9411764705882351</v>
      </c>
      <c r="C14" s="276">
        <f>D6/B6*100</f>
        <v>97.058823529411768</v>
      </c>
    </row>
    <row r="15" spans="1:4" ht="60" x14ac:dyDescent="0.25">
      <c r="A15" s="277" t="s">
        <v>885</v>
      </c>
      <c r="B15" s="282">
        <f>C5/B5*100</f>
        <v>60.844399046646238</v>
      </c>
      <c r="C15" s="278">
        <f>D5/B5*100</f>
        <v>39.155600953353762</v>
      </c>
    </row>
    <row r="16" spans="1:4" ht="30" x14ac:dyDescent="0.25">
      <c r="A16" s="279" t="s">
        <v>821</v>
      </c>
      <c r="B16" s="283">
        <f>C4/B4*100</f>
        <v>17.60647870425915</v>
      </c>
      <c r="C16" s="280">
        <f>D4/B4*100</f>
        <v>82.393521295740854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2.9411764705882351</v>
      </c>
      <c r="C21" s="276">
        <f>C14</f>
        <v>97.058823529411768</v>
      </c>
    </row>
    <row r="22" spans="1:3" ht="60" x14ac:dyDescent="0.25">
      <c r="A22" s="277" t="s">
        <v>823</v>
      </c>
      <c r="B22" s="282">
        <f t="shared" ref="B22:C23" si="0">B15</f>
        <v>60.844399046646238</v>
      </c>
      <c r="C22" s="278">
        <f t="shared" si="0"/>
        <v>39.155600953353762</v>
      </c>
    </row>
    <row r="23" spans="1:3" ht="30" x14ac:dyDescent="0.25">
      <c r="A23" s="279" t="s">
        <v>858</v>
      </c>
      <c r="B23" s="285">
        <f t="shared" si="0"/>
        <v>17.60647870425915</v>
      </c>
      <c r="C23" s="284">
        <f t="shared" si="0"/>
        <v>82.393521295740854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30.8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308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74.5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559</v>
      </c>
      <c r="C6" s="973">
        <v>305</v>
      </c>
      <c r="D6" s="945">
        <v>254</v>
      </c>
      <c r="E6" s="973">
        <v>546</v>
      </c>
      <c r="F6" s="973">
        <v>316</v>
      </c>
      <c r="G6" s="945">
        <v>230</v>
      </c>
      <c r="H6" s="599">
        <v>557</v>
      </c>
      <c r="I6" s="616">
        <v>316</v>
      </c>
      <c r="J6" s="945">
        <v>241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24</v>
      </c>
      <c r="F7" s="975">
        <v>24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42</v>
      </c>
      <c r="C12" s="600">
        <v>55</v>
      </c>
      <c r="D12" s="600">
        <v>93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309</v>
      </c>
      <c r="C14" s="751">
        <v>331</v>
      </c>
      <c r="D14" s="751">
        <v>333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195</v>
      </c>
      <c r="C16" s="1029">
        <v>171</v>
      </c>
      <c r="D16" s="751">
        <v>148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29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7.6923076923076925</v>
      </c>
      <c r="C21" s="289">
        <f>C12/SUM(C12:C17)*100</f>
        <v>9.8743267504488337</v>
      </c>
      <c r="D21" s="289">
        <f>D12/SUM(D12:D17)*100</f>
        <v>15.422885572139302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56.593406593406591</v>
      </c>
      <c r="C23" s="290">
        <f>C14/SUM(C12:C17)*100</f>
        <v>59.42549371633752</v>
      </c>
      <c r="D23" s="290">
        <f>D14/SUM(D12:D17)*100</f>
        <v>55.223880597014926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35.714285714285715</v>
      </c>
      <c r="C25" s="290">
        <f>C16/SUM(C12:C17)*100</f>
        <v>30.700179533213646</v>
      </c>
      <c r="D25" s="290">
        <f>D16/SUM(D12:D17)*100</f>
        <v>24.543946932006634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4.8092868988391384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29</v>
      </c>
      <c r="C7" s="600">
        <v>28.4</v>
      </c>
      <c r="D7" s="600">
        <v>37.4</v>
      </c>
    </row>
    <row r="8" spans="1:6" x14ac:dyDescent="0.25">
      <c r="A8" s="695" t="s">
        <v>944</v>
      </c>
      <c r="B8" s="751">
        <v>8.6</v>
      </c>
      <c r="C8" s="751">
        <v>8.6</v>
      </c>
      <c r="D8" s="751">
        <v>14.1</v>
      </c>
    </row>
    <row r="9" spans="1:6" x14ac:dyDescent="0.25">
      <c r="A9" s="696" t="s">
        <v>224</v>
      </c>
      <c r="B9" s="752">
        <v>62.5</v>
      </c>
      <c r="C9" s="752">
        <v>63</v>
      </c>
      <c r="D9" s="752">
        <v>48.5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29</v>
      </c>
      <c r="C13" s="697">
        <f t="shared" ref="C13:D13" si="1">IF(ISBLANK(C7),"",C7)</f>
        <v>28.4</v>
      </c>
      <c r="D13" s="697">
        <f t="shared" si="1"/>
        <v>37.4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8.6</v>
      </c>
      <c r="C14" s="698">
        <f t="shared" si="2"/>
        <v>8.6</v>
      </c>
      <c r="D14" s="698">
        <f t="shared" si="2"/>
        <v>14.1</v>
      </c>
    </row>
    <row r="15" spans="1:6" x14ac:dyDescent="0.25">
      <c r="A15" s="702" t="s">
        <v>1630</v>
      </c>
      <c r="B15" s="699">
        <f t="shared" si="2"/>
        <v>62.5</v>
      </c>
      <c r="C15" s="699">
        <f t="shared" si="2"/>
        <v>63</v>
      </c>
      <c r="D15" s="699">
        <f t="shared" si="2"/>
        <v>48.5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29</v>
      </c>
      <c r="C18" s="697">
        <f t="shared" ref="C18:D18" si="4">IF(ISBLANK(C7),"",C7)</f>
        <v>28.4</v>
      </c>
      <c r="D18" s="697">
        <f t="shared" si="4"/>
        <v>37.4</v>
      </c>
    </row>
    <row r="19" spans="1:5" x14ac:dyDescent="0.25">
      <c r="A19" s="701" t="s">
        <v>1632</v>
      </c>
      <c r="B19" s="698">
        <f t="shared" ref="B19:D20" si="5">IF(ISBLANK(B8),"",B8)</f>
        <v>8.6</v>
      </c>
      <c r="C19" s="698">
        <f t="shared" si="5"/>
        <v>8.6</v>
      </c>
      <c r="D19" s="698">
        <f t="shared" si="5"/>
        <v>14.1</v>
      </c>
    </row>
    <row r="20" spans="1:5" x14ac:dyDescent="0.25">
      <c r="A20" s="702" t="s">
        <v>1633</v>
      </c>
      <c r="B20" s="699">
        <f t="shared" si="5"/>
        <v>62.5</v>
      </c>
      <c r="C20" s="699">
        <f t="shared" si="5"/>
        <v>63</v>
      </c>
      <c r="D20" s="699">
        <f t="shared" si="5"/>
        <v>48.5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131.4</v>
      </c>
      <c r="C5" s="611">
        <v>121.2</v>
      </c>
      <c r="D5" s="1030">
        <v>125.8</v>
      </c>
      <c r="F5" s="28"/>
      <c r="G5" s="693">
        <f>A5</f>
        <v>2020</v>
      </c>
      <c r="H5" s="669">
        <f>IF(ISBLANK(B5),"",B5)</f>
        <v>131.4</v>
      </c>
      <c r="I5" s="618">
        <f t="shared" ref="H5:I7" si="0">IF(ISBLANK(C5),"",C5)</f>
        <v>121.2</v>
      </c>
    </row>
    <row r="6" spans="1:10" x14ac:dyDescent="0.25">
      <c r="A6" s="749">
        <v>2021</v>
      </c>
      <c r="B6" s="601">
        <v>116.4</v>
      </c>
      <c r="C6" s="612">
        <v>98.9</v>
      </c>
      <c r="D6" s="946">
        <v>106.2</v>
      </c>
      <c r="F6" s="44"/>
      <c r="G6" s="693">
        <f t="shared" ref="G6:G7" si="1">A6</f>
        <v>2021</v>
      </c>
      <c r="H6" s="670">
        <f t="shared" si="0"/>
        <v>116.4</v>
      </c>
      <c r="I6" s="619">
        <f t="shared" si="0"/>
        <v>98.9</v>
      </c>
    </row>
    <row r="7" spans="1:10" x14ac:dyDescent="0.25">
      <c r="A7" s="750">
        <v>2022</v>
      </c>
      <c r="B7" s="601">
        <v>113</v>
      </c>
      <c r="C7" s="612">
        <v>130.4</v>
      </c>
      <c r="D7" s="946">
        <v>121.2</v>
      </c>
      <c r="F7" s="44"/>
      <c r="G7" s="693">
        <f t="shared" si="1"/>
        <v>2022</v>
      </c>
      <c r="H7" s="671">
        <f t="shared" si="0"/>
        <v>113</v>
      </c>
      <c r="I7" s="620">
        <f t="shared" si="0"/>
        <v>130.4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131.4</v>
      </c>
      <c r="I13" s="618">
        <f>IF(ISBLANK(C5),"",C5)</f>
        <v>121.2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116.4</v>
      </c>
      <c r="I14" s="619">
        <f t="shared" si="3"/>
        <v>98.9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113</v>
      </c>
      <c r="I15" s="620">
        <f t="shared" si="4"/>
        <v>130.4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Alibunar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602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17212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72.39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166.6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15439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15455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536</v>
      </c>
      <c r="C63" s="548">
        <f>IF(ISBLANK('DEM2'!C7),"-",'DEM2'!C7)</f>
        <v>570</v>
      </c>
      <c r="D63" s="548"/>
      <c r="E63" s="548">
        <f>IF(ISBLANK('DEM2'!D8),"-",'DEM2'!D8)</f>
        <v>546</v>
      </c>
      <c r="F63" s="548">
        <f>IF(ISBLANK('DEM2'!C8),"-",'DEM2'!C8)</f>
        <v>567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642</v>
      </c>
      <c r="C64" s="317">
        <f>IF(ISBLANK('DEM2'!F7),"-",'DEM2'!F7)</f>
        <v>681</v>
      </c>
      <c r="D64" s="789"/>
      <c r="E64" s="317">
        <f>IF(ISBLANK('DEM2'!G8),"-",'DEM2'!G8)</f>
        <v>619</v>
      </c>
      <c r="F64" s="317">
        <f>IF(ISBLANK('DEM2'!F8),"-",'DEM2'!F8)</f>
        <v>720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380</v>
      </c>
      <c r="C65" s="345">
        <f>IF(ISBLANK('DEM2'!I7),"-",'DEM2'!I7)</f>
        <v>387</v>
      </c>
      <c r="D65" s="393"/>
      <c r="E65" s="345">
        <f>IF(ISBLANK('DEM2'!J8),"-",'DEM2'!J8)</f>
        <v>347</v>
      </c>
      <c r="F65" s="345">
        <f>IF(ISBLANK('DEM2'!I8),"-",'DEM2'!I8)</f>
        <v>369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1459</v>
      </c>
      <c r="C66" s="317">
        <f>IF(ISBLANK('DEM2'!L7),"-",'DEM2'!L7)</f>
        <v>1547</v>
      </c>
      <c r="D66" s="395"/>
      <c r="E66" s="317">
        <f>IF(ISBLANK('DEM2'!M8),"-",'DEM2'!M8)</f>
        <v>1417</v>
      </c>
      <c r="F66" s="317">
        <f>IF(ISBLANK('DEM2'!L8),"-",'DEM2'!L8)</f>
        <v>1563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1426</v>
      </c>
      <c r="C67" s="317">
        <f>IF(ISBLANK('DEM2'!O7),"-",'DEM2'!O7)</f>
        <v>1578</v>
      </c>
      <c r="D67" s="395"/>
      <c r="E67" s="317">
        <f>IF(ISBLANK('DEM2'!P8),"-",'DEM2'!P8)</f>
        <v>1268</v>
      </c>
      <c r="F67" s="317">
        <f>IF(ISBLANK('DEM2'!O8),"-",'DEM2'!O8)</f>
        <v>1383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5381</v>
      </c>
      <c r="C68" s="414">
        <f>IF(ISBLANK('DEM2'!R7),"-",'DEM2'!R7)</f>
        <v>5876</v>
      </c>
      <c r="D68" s="420"/>
      <c r="E68" s="414">
        <f>IF(ISBLANK('DEM2'!S8),"-",'DEM2'!S8)</f>
        <v>5059</v>
      </c>
      <c r="F68" s="414">
        <f>IF(ISBLANK('DEM2'!R8),"-",'DEM2'!R8)</f>
        <v>5489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8883</v>
      </c>
      <c r="C69" s="463">
        <f>IF(ISBLANK('DEM2'!U7),"-",'DEM2'!U7)</f>
        <v>8934</v>
      </c>
      <c r="D69" s="799"/>
      <c r="E69" s="463">
        <f>IF(ISBLANK('DEM2'!V8),"-",'DEM2'!V8)</f>
        <v>8572</v>
      </c>
      <c r="F69" s="463">
        <f>IF(ISBLANK('DEM2'!U8),"-",'DEM2'!U8)</f>
        <v>8640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20.100000000000001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6.8</v>
      </c>
      <c r="G116" s="407">
        <f>IF(ISBLANK('DEM2'!E24),"-",'DEM2'!E24)</f>
        <v>6.8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7.2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3712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4837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28.1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69053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1337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35.9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100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12.9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1404730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81613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519510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361121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30183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250728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14567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34508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2005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879813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51116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831510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48310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208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750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272486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3420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3456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2876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11405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3334</v>
      </c>
      <c r="C300" s="808">
        <f>IF(ISBLANK(POLJ3!C4),"-",POLJ3!C4)</f>
        <v>587</v>
      </c>
      <c r="D300" s="1160">
        <f>IF(ISBLANK(POLJ3!D4),"-",POLJ3!D4)</f>
        <v>2747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2937</v>
      </c>
      <c r="C301" s="789">
        <f>IF(ISBLANK(POLJ3!C5),"-",POLJ3!C5)</f>
        <v>1787</v>
      </c>
      <c r="D301" s="1161">
        <f>IF(ISBLANK(POLJ3!D5),"-",POLJ3!D5)</f>
        <v>1150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34</v>
      </c>
      <c r="C302" s="790">
        <f>IF(ISBLANK(POLJ3!C6),"-",POLJ3!C6)</f>
        <v>1</v>
      </c>
      <c r="D302" s="1162">
        <f>IF(ISBLANK(POLJ3!D6),"-",POLJ3!D6)</f>
        <v>33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136</v>
      </c>
      <c r="C303" s="791">
        <f>IF(ISBLANK(POLJ3!C7),"-",POLJ3!C7)</f>
        <v>15</v>
      </c>
      <c r="D303" s="1163">
        <f>IF(ISBLANK(POLJ3!D7),"-",POLJ3!D7)</f>
        <v>121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3420</v>
      </c>
      <c r="C304" s="807">
        <f>IF(ISBLANK(POLJ3!C8),"-",POLJ3!C8)</f>
        <v>564</v>
      </c>
      <c r="D304" s="1164">
        <f>IF(ISBLANK(POLJ3!D8),"-",POLJ3!D8)</f>
        <v>2856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128.56</v>
      </c>
      <c r="C310" s="1165"/>
      <c r="D310" s="3"/>
      <c r="E310" s="5"/>
      <c r="F310" s="5"/>
      <c r="G310" s="815" t="s">
        <v>765</v>
      </c>
      <c r="H310" s="816">
        <f>IF(ISBLANK(POLJ2!H3),"-",POLJ2!H3)</f>
        <v>3940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42161.38</v>
      </c>
      <c r="C311" s="1154"/>
      <c r="D311" s="3"/>
      <c r="E311" s="5"/>
      <c r="F311" s="5"/>
      <c r="G311" s="810" t="s">
        <v>766</v>
      </c>
      <c r="H311" s="248">
        <f>IF(ISBLANK(POLJ2!H4),"-",POLJ2!H4)</f>
        <v>18538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197.44</v>
      </c>
      <c r="C312" s="1154"/>
      <c r="D312" s="3"/>
      <c r="E312" s="5"/>
      <c r="F312" s="5"/>
      <c r="G312" s="810" t="s">
        <v>767</v>
      </c>
      <c r="H312" s="248">
        <f>IF(ISBLANK(POLJ2!H5),"-",POLJ2!H5)</f>
        <v>6337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147.71</v>
      </c>
      <c r="C313" s="1154"/>
      <c r="D313" s="3"/>
      <c r="E313" s="5"/>
      <c r="F313" s="5"/>
      <c r="G313" s="812" t="s">
        <v>768</v>
      </c>
      <c r="H313" s="249">
        <f>IF(ISBLANK(POLJ2!H6),"-",POLJ2!H6)</f>
        <v>332017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0.57999999999999996</v>
      </c>
      <c r="C314" s="1154"/>
      <c r="D314" s="3"/>
      <c r="E314" s="5"/>
      <c r="F314" s="5"/>
      <c r="G314" s="814" t="s">
        <v>16</v>
      </c>
      <c r="H314" s="817">
        <f>IF(ISBLANK(POLJ2!H7),"-",POLJ2!H7)</f>
        <v>360832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8814.66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51450.33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118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30.8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557</v>
      </c>
      <c r="I364" s="808">
        <f>IF(ISBLANK(OBRAZ2!I6),"-",OBRAZ2!I6)</f>
        <v>316</v>
      </c>
      <c r="J364" s="808">
        <f>IF(ISBLANK(OBRAZ2!J6),"-",OBRAZ2!J6)</f>
        <v>241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308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74.5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177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7.6923076923076925</v>
      </c>
      <c r="I375" s="850">
        <f>IF(ISBLANK(OBRAZ2!C12),"-",OBRAZ2!C21)</f>
        <v>9.8743267504488337</v>
      </c>
      <c r="J375" s="850">
        <f>IF(ISBLANK(OBRAZ2!D12),"-",OBRAZ2!D21)</f>
        <v>15.422885572139302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56.593406593406591</v>
      </c>
      <c r="I377" s="851">
        <f>IF(ISBLANK(OBRAZ2!C14),"-",OBRAZ2!C23)</f>
        <v>59.42549371633752</v>
      </c>
      <c r="J377" s="851">
        <f>IF(ISBLANK(OBRAZ2!D14),"-",OBRAZ2!D23)</f>
        <v>55.223880597014926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35.714285714285715</v>
      </c>
      <c r="I379" s="851">
        <f>IF(ISBLANK(OBRAZ2!C16),"-",OBRAZ2!C25)</f>
        <v>30.700179533213646</v>
      </c>
      <c r="J379" s="851">
        <f>IF(ISBLANK(OBRAZ2!D16),"-",OBRAZ2!D25)</f>
        <v>24.543946932006634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4.8092868988391384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587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603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90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167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94.4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186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55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500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0.14000000000000001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93.1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3399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19.7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680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3416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16.899999999999999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1.7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15.2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1318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7.7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615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22.1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200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84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111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12.3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39.1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88.403000000000006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6922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78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2608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2378.4499999999998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14.47664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130</v>
      </c>
      <c r="D696" s="315"/>
      <c r="E696" s="314"/>
      <c r="F696" s="5"/>
      <c r="G696" s="837">
        <v>2012</v>
      </c>
      <c r="H696" s="835">
        <f>IF(ISBLANK(INDEKSI2!B5),"-",INDEKSI2!B5)</f>
        <v>27.23</v>
      </c>
      <c r="I696" s="835">
        <f>IF(ISBLANK(INDEKSI2!C5),"-",INDEKSI2!C5)</f>
        <v>100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35.57</v>
      </c>
      <c r="D697" s="315"/>
      <c r="E697" s="314"/>
      <c r="F697" s="5"/>
      <c r="G697" s="838">
        <v>2013</v>
      </c>
      <c r="H697" s="559">
        <f>IF(ISBLANK(INDEKSI2!B6),"-",INDEKSI2!B6)</f>
        <v>29.16</v>
      </c>
      <c r="I697" s="559">
        <f>IF(ISBLANK(INDEKSI2!C6),"-",INDEKSI2!C6)</f>
        <v>93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28.7</v>
      </c>
      <c r="I698" s="836">
        <f>IF(ISBLANK(INDEKSI2!C7),"-",INDEKSI2!C7)</f>
        <v>103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163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91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868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488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5.4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2</v>
      </c>
      <c r="E6" s="612">
        <v>8</v>
      </c>
      <c r="F6" s="1033">
        <v>99</v>
      </c>
      <c r="G6" s="612">
        <v>38</v>
      </c>
      <c r="H6" s="980">
        <v>61</v>
      </c>
      <c r="I6" s="1034">
        <v>25.3</v>
      </c>
      <c r="J6" s="612">
        <v>19.2</v>
      </c>
      <c r="K6" s="1035">
        <v>31.4</v>
      </c>
      <c r="L6" s="1033">
        <v>252</v>
      </c>
      <c r="M6" s="612">
        <v>133</v>
      </c>
      <c r="N6" s="1028">
        <v>119</v>
      </c>
      <c r="O6" s="1034">
        <v>64</v>
      </c>
      <c r="P6" s="612">
        <v>64.7</v>
      </c>
      <c r="Q6" s="1028">
        <v>63.1</v>
      </c>
      <c r="R6" s="1033">
        <v>195</v>
      </c>
      <c r="S6" s="612">
        <v>103</v>
      </c>
      <c r="T6" s="1035">
        <v>92</v>
      </c>
    </row>
    <row r="7" spans="1:20" x14ac:dyDescent="0.25">
      <c r="A7" s="286">
        <v>2021</v>
      </c>
      <c r="B7" s="602">
        <v>1</v>
      </c>
      <c r="C7" s="601">
        <v>10</v>
      </c>
      <c r="D7" s="612">
        <v>2</v>
      </c>
      <c r="E7" s="612">
        <v>8</v>
      </c>
      <c r="F7" s="1033">
        <v>128</v>
      </c>
      <c r="G7" s="612">
        <v>57</v>
      </c>
      <c r="H7" s="980">
        <v>71</v>
      </c>
      <c r="I7" s="1034">
        <v>32.799999999999997</v>
      </c>
      <c r="J7" s="612">
        <v>28.7</v>
      </c>
      <c r="K7" s="1035">
        <v>37</v>
      </c>
      <c r="L7" s="1033">
        <v>258</v>
      </c>
      <c r="M7" s="612">
        <v>131</v>
      </c>
      <c r="N7" s="1028">
        <v>127</v>
      </c>
      <c r="O7" s="1034">
        <v>64.3</v>
      </c>
      <c r="P7" s="612">
        <v>65</v>
      </c>
      <c r="Q7" s="1028">
        <v>63.5</v>
      </c>
      <c r="R7" s="1033">
        <v>171</v>
      </c>
      <c r="S7" s="612">
        <v>93</v>
      </c>
      <c r="T7" s="1035">
        <v>78</v>
      </c>
    </row>
    <row r="8" spans="1:20" x14ac:dyDescent="0.25">
      <c r="A8" s="219">
        <v>2022</v>
      </c>
      <c r="B8" s="617">
        <v>1</v>
      </c>
      <c r="C8" s="947">
        <v>10</v>
      </c>
      <c r="D8" s="981">
        <v>2</v>
      </c>
      <c r="E8" s="981">
        <v>8</v>
      </c>
      <c r="F8" s="1036">
        <v>118</v>
      </c>
      <c r="G8" s="981">
        <v>52</v>
      </c>
      <c r="H8" s="979">
        <v>66</v>
      </c>
      <c r="I8" s="754">
        <v>30.8</v>
      </c>
      <c r="J8" s="981">
        <v>27.4</v>
      </c>
      <c r="K8" s="1037">
        <v>34.200000000000003</v>
      </c>
      <c r="L8" s="1036">
        <v>308</v>
      </c>
      <c r="M8" s="981">
        <v>161</v>
      </c>
      <c r="N8" s="691">
        <v>147</v>
      </c>
      <c r="O8" s="754">
        <v>74.5</v>
      </c>
      <c r="P8" s="981">
        <v>75.8</v>
      </c>
      <c r="Q8" s="691">
        <v>73.099999999999994</v>
      </c>
      <c r="R8" s="1036">
        <v>177</v>
      </c>
      <c r="S8" s="981">
        <v>90</v>
      </c>
      <c r="T8" s="1037">
        <v>87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587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603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90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167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90.586419753086417</v>
      </c>
      <c r="C21" s="739">
        <f>B10/(B7+B10)*100</f>
        <v>9.4135802469135808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95.110410094637217</v>
      </c>
      <c r="C22" s="739">
        <f>B11/(B8+B11)*100</f>
        <v>4.8895899053627758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90.586419753086417</v>
      </c>
      <c r="C26" s="739">
        <f>C21</f>
        <v>9.4135802469135808</v>
      </c>
    </row>
    <row r="27" spans="1:10" ht="24.75" x14ac:dyDescent="0.25">
      <c r="A27" s="742" t="s">
        <v>1407</v>
      </c>
      <c r="B27" s="739">
        <f>B22</f>
        <v>95.110410094637217</v>
      </c>
      <c r="C27" s="739">
        <f>C22</f>
        <v>4.8895899053627758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6</v>
      </c>
      <c r="D5" s="914" t="s">
        <v>5</v>
      </c>
      <c r="E5" s="211"/>
      <c r="F5" s="125">
        <v>2021</v>
      </c>
      <c r="G5" s="70">
        <v>8</v>
      </c>
      <c r="H5" s="55">
        <v>2</v>
      </c>
      <c r="I5" s="110">
        <v>6</v>
      </c>
      <c r="J5" s="70">
        <v>3</v>
      </c>
      <c r="K5" s="55">
        <v>0</v>
      </c>
      <c r="L5" s="110">
        <v>3</v>
      </c>
      <c r="M5" s="70">
        <v>593</v>
      </c>
      <c r="N5" s="55">
        <v>647</v>
      </c>
      <c r="O5" s="70">
        <v>59</v>
      </c>
      <c r="P5" s="110">
        <v>32</v>
      </c>
    </row>
    <row r="6" spans="1:16" x14ac:dyDescent="0.25">
      <c r="A6" s="923" t="s">
        <v>259</v>
      </c>
      <c r="B6" s="1096">
        <v>0</v>
      </c>
      <c r="C6" s="1097">
        <v>3</v>
      </c>
      <c r="D6" s="915" t="s">
        <v>5</v>
      </c>
      <c r="E6" s="254"/>
      <c r="F6" s="125">
        <v>2022</v>
      </c>
      <c r="G6" s="212">
        <v>8</v>
      </c>
      <c r="H6" s="58">
        <v>2</v>
      </c>
      <c r="I6" s="160">
        <v>6</v>
      </c>
      <c r="J6" s="212">
        <v>3</v>
      </c>
      <c r="K6" s="58">
        <v>0</v>
      </c>
      <c r="L6" s="160">
        <v>3</v>
      </c>
      <c r="M6" s="212">
        <v>587</v>
      </c>
      <c r="N6" s="58">
        <v>603</v>
      </c>
      <c r="O6" s="212">
        <v>61</v>
      </c>
      <c r="P6" s="160">
        <v>31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2</v>
      </c>
      <c r="I7" s="169">
        <v>6</v>
      </c>
      <c r="J7" s="167"/>
      <c r="K7" s="94"/>
      <c r="L7" s="169"/>
      <c r="M7" s="167">
        <v>656</v>
      </c>
      <c r="N7" s="94">
        <v>633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91.5</v>
      </c>
      <c r="C5" s="611">
        <v>93.1</v>
      </c>
      <c r="D5" s="945">
        <v>89.8</v>
      </c>
      <c r="E5" s="610"/>
      <c r="F5" s="611"/>
      <c r="G5" s="945"/>
      <c r="H5" s="610"/>
      <c r="I5" s="611"/>
      <c r="J5" s="945"/>
      <c r="K5" s="610">
        <v>187</v>
      </c>
      <c r="L5" s="611">
        <v>95</v>
      </c>
      <c r="M5" s="945">
        <v>92</v>
      </c>
      <c r="N5" s="610">
        <v>105.7</v>
      </c>
      <c r="O5" s="611">
        <v>97.9</v>
      </c>
      <c r="P5" s="945">
        <v>115</v>
      </c>
      <c r="Q5" s="610">
        <v>0.7</v>
      </c>
      <c r="R5" s="611">
        <v>1.1000000000000001</v>
      </c>
      <c r="S5" s="945">
        <v>0.2</v>
      </c>
    </row>
    <row r="6" spans="1:19" x14ac:dyDescent="0.25">
      <c r="A6" s="286">
        <v>2021</v>
      </c>
      <c r="B6" s="457">
        <v>94</v>
      </c>
      <c r="C6" s="458">
        <v>97.8</v>
      </c>
      <c r="D6" s="976">
        <v>89.9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158</v>
      </c>
      <c r="L6" s="458">
        <v>75</v>
      </c>
      <c r="M6" s="976">
        <v>83</v>
      </c>
      <c r="N6" s="457">
        <v>89.3</v>
      </c>
      <c r="O6" s="458">
        <v>85.6</v>
      </c>
      <c r="P6" s="976">
        <v>93.8</v>
      </c>
      <c r="Q6" s="457">
        <v>0.3</v>
      </c>
      <c r="R6" s="458">
        <v>0.1</v>
      </c>
      <c r="S6" s="976">
        <v>0.5</v>
      </c>
    </row>
    <row r="7" spans="1:19" x14ac:dyDescent="0.25">
      <c r="A7" s="286">
        <v>2022</v>
      </c>
      <c r="B7" s="601">
        <v>90</v>
      </c>
      <c r="C7" s="612">
        <v>89.2</v>
      </c>
      <c r="D7" s="980">
        <v>91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167</v>
      </c>
      <c r="L7" s="612">
        <v>89</v>
      </c>
      <c r="M7" s="980">
        <v>78</v>
      </c>
      <c r="N7" s="601">
        <v>94.4</v>
      </c>
      <c r="O7" s="612">
        <v>101.1</v>
      </c>
      <c r="P7" s="980">
        <v>87.6</v>
      </c>
      <c r="Q7" s="601">
        <v>1.7</v>
      </c>
      <c r="R7" s="612">
        <v>1.4</v>
      </c>
      <c r="S7" s="980">
        <v>1.9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519510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30183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51</v>
      </c>
      <c r="C5" s="616">
        <v>29</v>
      </c>
      <c r="D5" s="616">
        <v>22</v>
      </c>
      <c r="E5" s="599">
        <v>143</v>
      </c>
      <c r="F5" s="616">
        <v>61</v>
      </c>
      <c r="G5" s="945">
        <v>82</v>
      </c>
      <c r="H5" s="616">
        <v>0</v>
      </c>
      <c r="I5" s="616">
        <v>0</v>
      </c>
      <c r="J5" s="616">
        <v>0</v>
      </c>
      <c r="K5" s="217">
        <f>SUM(B5,E5,H5)</f>
        <v>194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49</v>
      </c>
      <c r="C6" s="612">
        <v>28</v>
      </c>
      <c r="D6" s="946">
        <v>21</v>
      </c>
      <c r="E6" s="601">
        <v>136</v>
      </c>
      <c r="F6" s="612">
        <v>63</v>
      </c>
      <c r="G6" s="946">
        <v>73</v>
      </c>
      <c r="H6" s="601">
        <v>0</v>
      </c>
      <c r="I6" s="612">
        <v>0</v>
      </c>
      <c r="J6" s="612">
        <v>0</v>
      </c>
      <c r="K6" s="218">
        <f>SUM(B6,E6,H6)</f>
        <v>185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51</v>
      </c>
      <c r="C7" s="612">
        <v>25</v>
      </c>
      <c r="D7" s="946">
        <v>26</v>
      </c>
      <c r="E7" s="601">
        <v>135</v>
      </c>
      <c r="F7" s="612">
        <v>55</v>
      </c>
      <c r="G7" s="946">
        <v>80</v>
      </c>
      <c r="H7" s="601">
        <v>0</v>
      </c>
      <c r="I7" s="612">
        <v>0</v>
      </c>
      <c r="J7" s="612">
        <v>0</v>
      </c>
      <c r="K7" s="218">
        <f>SUM(B7,E7,H7)</f>
        <v>186</v>
      </c>
      <c r="M7" s="106" t="s">
        <v>285</v>
      </c>
      <c r="N7" s="220">
        <f>IF(ISBLANK(G7),"",G7)</f>
        <v>80</v>
      </c>
      <c r="O7" s="107">
        <f>IF(ISBLANK(F7),"",F7)</f>
        <v>55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26</v>
      </c>
      <c r="O8" s="83">
        <f>IF(ISBLANK(C7),"",C7)</f>
        <v>25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80</v>
      </c>
      <c r="O14" s="107">
        <f>IF(ISBLANK(F7),"",F7)</f>
        <v>55</v>
      </c>
      <c r="P14" s="211"/>
    </row>
    <row r="15" spans="1:17" ht="26.25" customHeight="1" x14ac:dyDescent="0.25">
      <c r="M15" s="108" t="s">
        <v>516</v>
      </c>
      <c r="N15" s="170">
        <f>IF(ISBLANK(D7),"",D7)</f>
        <v>26</v>
      </c>
      <c r="O15" s="83">
        <f>IF(ISBLANK(C7),"",C7)</f>
        <v>25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</v>
      </c>
      <c r="C21" s="616">
        <v>11</v>
      </c>
      <c r="D21" s="616">
        <v>8</v>
      </c>
      <c r="E21" s="599">
        <v>64</v>
      </c>
      <c r="F21" s="616">
        <v>26</v>
      </c>
      <c r="G21" s="945">
        <v>38</v>
      </c>
      <c r="H21" s="616">
        <v>0</v>
      </c>
      <c r="I21" s="616">
        <v>0</v>
      </c>
      <c r="J21" s="616">
        <v>0</v>
      </c>
      <c r="K21" s="217">
        <f>SUM(B21,E21,H21)</f>
        <v>83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26</v>
      </c>
      <c r="C22" s="1028">
        <v>15</v>
      </c>
      <c r="D22" s="980">
        <v>11</v>
      </c>
      <c r="E22" s="1034">
        <v>37</v>
      </c>
      <c r="F22" s="1028">
        <v>16</v>
      </c>
      <c r="G22" s="980">
        <v>21</v>
      </c>
      <c r="H22" s="1034">
        <v>0</v>
      </c>
      <c r="I22" s="1028">
        <v>0</v>
      </c>
      <c r="J22" s="1028">
        <v>0</v>
      </c>
      <c r="K22" s="218">
        <f>SUM(B22,E22,H22)</f>
        <v>63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19</v>
      </c>
      <c r="C23" s="1028">
        <v>9</v>
      </c>
      <c r="D23" s="980">
        <v>10</v>
      </c>
      <c r="E23" s="1034">
        <v>36</v>
      </c>
      <c r="F23" s="1028">
        <v>12</v>
      </c>
      <c r="G23" s="980">
        <v>24</v>
      </c>
      <c r="H23" s="1034">
        <v>0</v>
      </c>
      <c r="I23" s="1028">
        <v>0</v>
      </c>
      <c r="J23" s="1028">
        <v>0</v>
      </c>
      <c r="K23" s="218">
        <f>SUM(B23,E23,H23)</f>
        <v>55</v>
      </c>
      <c r="M23" s="106" t="s">
        <v>285</v>
      </c>
      <c r="N23" s="220">
        <f>IF(ISBLANK(G23),"",G23)</f>
        <v>24</v>
      </c>
      <c r="O23" s="107">
        <f>IF(ISBLANK(F23),"",F23)</f>
        <v>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10</v>
      </c>
      <c r="O24" s="109">
        <f>IF(ISBLANK(C23),"",C23)</f>
        <v>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24</v>
      </c>
      <c r="O30" s="107">
        <f>IF(ISBLANK(F23),"",F23)</f>
        <v>12</v>
      </c>
      <c r="P30" s="211"/>
    </row>
    <row r="31" spans="1:17" ht="27.75" customHeight="1" x14ac:dyDescent="0.25">
      <c r="M31" s="108" t="s">
        <v>516</v>
      </c>
      <c r="N31" s="221">
        <f>IF(ISBLANK(D23),"",D23)</f>
        <v>10</v>
      </c>
      <c r="O31" s="109">
        <f>IF(ISBLANK(C23),"",C23)</f>
        <v>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361121</v>
      </c>
      <c r="D5" s="253"/>
    </row>
    <row r="6" spans="1:4" ht="30" x14ac:dyDescent="0.25">
      <c r="A6" s="686" t="s">
        <v>474</v>
      </c>
      <c r="B6" s="617">
        <v>158389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1.6</v>
      </c>
      <c r="J5" s="611">
        <v>0.9</v>
      </c>
      <c r="K5" s="945">
        <v>2.2000000000000002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0.5</v>
      </c>
      <c r="J6" s="458">
        <v>1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2.1</v>
      </c>
      <c r="J7" s="612">
        <v>0</v>
      </c>
      <c r="K7" s="980">
        <v>3.8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56</v>
      </c>
      <c r="C5" s="207">
        <v>47</v>
      </c>
      <c r="G5" s="113"/>
      <c r="H5" s="174" t="s">
        <v>586</v>
      </c>
      <c r="I5" s="207">
        <v>18</v>
      </c>
      <c r="J5" s="207">
        <v>15</v>
      </c>
    </row>
    <row r="6" spans="1:13" ht="15" customHeight="1" x14ac:dyDescent="0.25">
      <c r="A6" s="175" t="s">
        <v>587</v>
      </c>
      <c r="B6" s="208">
        <v>501</v>
      </c>
      <c r="C6" s="208">
        <v>186</v>
      </c>
      <c r="G6" s="113"/>
      <c r="H6" s="175" t="s">
        <v>587</v>
      </c>
      <c r="I6" s="208">
        <v>213</v>
      </c>
      <c r="J6" s="208">
        <v>142</v>
      </c>
    </row>
    <row r="7" spans="1:13" ht="15" customHeight="1" x14ac:dyDescent="0.25">
      <c r="A7" s="175" t="s">
        <v>588</v>
      </c>
      <c r="B7" s="208">
        <v>1677</v>
      </c>
      <c r="C7" s="208">
        <v>1055</v>
      </c>
      <c r="G7" s="113"/>
      <c r="H7" s="175" t="s">
        <v>588</v>
      </c>
      <c r="I7" s="208">
        <v>715</v>
      </c>
      <c r="J7" s="208">
        <v>467</v>
      </c>
    </row>
    <row r="8" spans="1:13" ht="15" customHeight="1" x14ac:dyDescent="0.25">
      <c r="A8" s="175" t="s">
        <v>589</v>
      </c>
      <c r="B8" s="208">
        <v>2648</v>
      </c>
      <c r="C8" s="208">
        <v>2491</v>
      </c>
      <c r="G8" s="113"/>
      <c r="H8" s="175" t="s">
        <v>589</v>
      </c>
      <c r="I8" s="208">
        <v>2188</v>
      </c>
      <c r="J8" s="208">
        <v>1896</v>
      </c>
    </row>
    <row r="9" spans="1:13" ht="15" customHeight="1" x14ac:dyDescent="0.25">
      <c r="A9" s="175" t="s">
        <v>590</v>
      </c>
      <c r="B9" s="208">
        <v>3211</v>
      </c>
      <c r="C9" s="208">
        <v>4073</v>
      </c>
      <c r="G9" s="113"/>
      <c r="H9" s="175" t="s">
        <v>590</v>
      </c>
      <c r="I9" s="208">
        <v>3268</v>
      </c>
      <c r="J9" s="208">
        <v>3990</v>
      </c>
    </row>
    <row r="10" spans="1:13" ht="15" customHeight="1" x14ac:dyDescent="0.25">
      <c r="A10" s="175" t="s">
        <v>591</v>
      </c>
      <c r="B10" s="208">
        <v>340</v>
      </c>
      <c r="C10" s="208">
        <v>308</v>
      </c>
      <c r="G10" s="113"/>
      <c r="H10" s="175" t="s">
        <v>591</v>
      </c>
      <c r="I10" s="208">
        <v>376</v>
      </c>
      <c r="J10" s="208">
        <v>316</v>
      </c>
    </row>
    <row r="11" spans="1:13" ht="15" customHeight="1" x14ac:dyDescent="0.25">
      <c r="A11" s="176" t="s">
        <v>592</v>
      </c>
      <c r="B11" s="209">
        <v>383</v>
      </c>
      <c r="C11" s="209">
        <v>365</v>
      </c>
      <c r="G11" s="113"/>
      <c r="H11" s="176" t="s">
        <v>592</v>
      </c>
      <c r="I11" s="209">
        <v>603</v>
      </c>
      <c r="J11" s="209">
        <v>489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56</v>
      </c>
      <c r="C17" s="178">
        <f>IF(ISBLANK(C5),"0",C5)</f>
        <v>47</v>
      </c>
      <c r="G17" s="113"/>
      <c r="H17" s="174" t="s">
        <v>586</v>
      </c>
      <c r="I17" s="177">
        <f>IF(ISBLANK(I5),"0",I5)</f>
        <v>18</v>
      </c>
      <c r="J17" s="178">
        <f>IF(ISBLANK(J5),"0",J5)</f>
        <v>15</v>
      </c>
    </row>
    <row r="18" spans="1:13" ht="15" customHeight="1" x14ac:dyDescent="0.25">
      <c r="A18" s="175" t="s">
        <v>587</v>
      </c>
      <c r="B18" s="179">
        <f t="shared" ref="B18:C18" si="0">IF(ISBLANK(B6),"0",B6)</f>
        <v>501</v>
      </c>
      <c r="C18" s="180">
        <f t="shared" si="0"/>
        <v>186</v>
      </c>
      <c r="G18" s="113"/>
      <c r="H18" s="175" t="s">
        <v>587</v>
      </c>
      <c r="I18" s="179">
        <f t="shared" ref="I18:J18" si="1">IF(ISBLANK(I6),"0",I6)</f>
        <v>213</v>
      </c>
      <c r="J18" s="180">
        <f t="shared" si="1"/>
        <v>142</v>
      </c>
    </row>
    <row r="19" spans="1:13" ht="15" customHeight="1" x14ac:dyDescent="0.25">
      <c r="A19" s="175" t="s">
        <v>588</v>
      </c>
      <c r="B19" s="179">
        <f t="shared" ref="B19:C19" si="2">IF(ISBLANK(B7),"0",B7)</f>
        <v>1677</v>
      </c>
      <c r="C19" s="180">
        <f t="shared" si="2"/>
        <v>1055</v>
      </c>
      <c r="G19" s="113"/>
      <c r="H19" s="175" t="s">
        <v>588</v>
      </c>
      <c r="I19" s="179">
        <f t="shared" ref="I19:J19" si="3">IF(ISBLANK(I7),"0",I7)</f>
        <v>715</v>
      </c>
      <c r="J19" s="180">
        <f t="shared" si="3"/>
        <v>467</v>
      </c>
    </row>
    <row r="20" spans="1:13" ht="15" customHeight="1" x14ac:dyDescent="0.25">
      <c r="A20" s="175" t="s">
        <v>589</v>
      </c>
      <c r="B20" s="179">
        <f t="shared" ref="B20:C20" si="4">IF(ISBLANK(B8),"0",B8)</f>
        <v>2648</v>
      </c>
      <c r="C20" s="180">
        <f t="shared" si="4"/>
        <v>2491</v>
      </c>
      <c r="G20" s="113"/>
      <c r="H20" s="175" t="s">
        <v>589</v>
      </c>
      <c r="I20" s="179">
        <f t="shared" ref="I20:J20" si="5">IF(ISBLANK(I8),"0",I8)</f>
        <v>2188</v>
      </c>
      <c r="J20" s="180">
        <f t="shared" si="5"/>
        <v>1896</v>
      </c>
    </row>
    <row r="21" spans="1:13" ht="15" customHeight="1" x14ac:dyDescent="0.25">
      <c r="A21" s="175" t="s">
        <v>590</v>
      </c>
      <c r="B21" s="179">
        <f t="shared" ref="B21:C21" si="6">IF(ISBLANK(B9),"0",B9)</f>
        <v>3211</v>
      </c>
      <c r="C21" s="180">
        <f t="shared" si="6"/>
        <v>4073</v>
      </c>
      <c r="G21" s="113"/>
      <c r="H21" s="175" t="s">
        <v>590</v>
      </c>
      <c r="I21" s="179">
        <f t="shared" ref="I21:J21" si="7">IF(ISBLANK(I9),"0",I9)</f>
        <v>3268</v>
      </c>
      <c r="J21" s="180">
        <f t="shared" si="7"/>
        <v>3990</v>
      </c>
    </row>
    <row r="22" spans="1:13" ht="15" customHeight="1" x14ac:dyDescent="0.25">
      <c r="A22" s="175" t="s">
        <v>591</v>
      </c>
      <c r="B22" s="179">
        <f t="shared" ref="B22:C22" si="8">IF(ISBLANK(B10),"0",B10)</f>
        <v>340</v>
      </c>
      <c r="C22" s="180">
        <f t="shared" si="8"/>
        <v>308</v>
      </c>
      <c r="G22" s="113"/>
      <c r="H22" s="175" t="s">
        <v>591</v>
      </c>
      <c r="I22" s="179">
        <f t="shared" ref="I22:J22" si="9">IF(ISBLANK(I10),"0",I10)</f>
        <v>376</v>
      </c>
      <c r="J22" s="180">
        <f t="shared" si="9"/>
        <v>316</v>
      </c>
    </row>
    <row r="23" spans="1:13" ht="15" customHeight="1" x14ac:dyDescent="0.25">
      <c r="A23" s="176" t="s">
        <v>592</v>
      </c>
      <c r="B23" s="181">
        <f t="shared" ref="B23:C23" si="10">IF(ISBLANK(B11),"0",B11)</f>
        <v>383</v>
      </c>
      <c r="C23" s="182">
        <f t="shared" si="10"/>
        <v>365</v>
      </c>
      <c r="G23" s="113"/>
      <c r="H23" s="176" t="s">
        <v>592</v>
      </c>
      <c r="I23" s="181">
        <f t="shared" ref="I23:J23" si="11">IF(ISBLANK(I11),"0",I11)</f>
        <v>603</v>
      </c>
      <c r="J23" s="182">
        <f t="shared" si="11"/>
        <v>489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0.63520871143375679</v>
      </c>
      <c r="C29" s="184">
        <f>C17/SUM(C17:C23)*100</f>
        <v>0.5513196480938416</v>
      </c>
      <c r="D29" s="253"/>
      <c r="E29" s="253"/>
      <c r="G29" s="113"/>
      <c r="H29" s="174" t="s">
        <v>593</v>
      </c>
      <c r="I29" s="184">
        <f>I17/SUM(I17:I23)*100</f>
        <v>0.24386939439100391</v>
      </c>
      <c r="J29" s="184">
        <f>J17/SUM(J17:J23)*100</f>
        <v>0.20505809979494191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5.6828493647912888</v>
      </c>
      <c r="C30" s="185">
        <f>C18/SUM(C17:C23)*100</f>
        <v>2.1818181818181821</v>
      </c>
      <c r="D30" s="253"/>
      <c r="E30" s="253"/>
      <c r="G30" s="113"/>
      <c r="H30" s="175" t="s">
        <v>594</v>
      </c>
      <c r="I30" s="185">
        <f>I18/SUM(I17:I23)*100</f>
        <v>2.8857878336268796</v>
      </c>
      <c r="J30" s="185">
        <f>J18/SUM(J17:J23)*100</f>
        <v>1.9412166780587832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19.022232304900179</v>
      </c>
      <c r="C31" s="185">
        <f>C19/SUM(C17:C23)*100</f>
        <v>12.375366568914956</v>
      </c>
      <c r="D31" s="253"/>
      <c r="E31" s="253"/>
      <c r="G31" s="113"/>
      <c r="H31" s="175" t="s">
        <v>595</v>
      </c>
      <c r="I31" s="185">
        <f>I19/SUM(I17:I23)*100</f>
        <v>9.6870342771982116</v>
      </c>
      <c r="J31" s="185">
        <f>J19/SUM(J17:J23)*100</f>
        <v>6.3841421736158575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30.036297640653359</v>
      </c>
      <c r="C32" s="185">
        <f>C20/SUM(C17:C23)*100</f>
        <v>29.219941348973606</v>
      </c>
      <c r="D32" s="253"/>
      <c r="E32" s="253"/>
      <c r="G32" s="113"/>
      <c r="H32" s="175" t="s">
        <v>596</v>
      </c>
      <c r="I32" s="185">
        <f>I20/SUM(I17:I23)*100</f>
        <v>29.643679718195365</v>
      </c>
      <c r="J32" s="185">
        <f>J20/SUM(J17:J23)*100</f>
        <v>25.919343814080658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36.422413793103445</v>
      </c>
      <c r="C33" s="185">
        <f>C21/SUM(C17:C23)*100</f>
        <v>47.777126099706749</v>
      </c>
      <c r="D33" s="253"/>
      <c r="E33" s="253"/>
      <c r="G33" s="113"/>
      <c r="H33" s="175" t="s">
        <v>597</v>
      </c>
      <c r="I33" s="185">
        <f>I21/SUM(I17:I23)*100</f>
        <v>44.275843381655598</v>
      </c>
      <c r="J33" s="185">
        <f>J21/SUM(J17:J23)*100</f>
        <v>54.54545454545454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3.8566243194192378</v>
      </c>
      <c r="C34" s="185">
        <f>C22/SUM(C17:C23)*100</f>
        <v>3.612903225806452</v>
      </c>
      <c r="D34" s="253"/>
      <c r="E34" s="253"/>
      <c r="G34" s="113"/>
      <c r="H34" s="175" t="s">
        <v>598</v>
      </c>
      <c r="I34" s="185">
        <f>I22/SUM(I17:I23)*100</f>
        <v>5.0941606828343042</v>
      </c>
      <c r="J34" s="185">
        <f>J22/SUM(J17:J23)*100</f>
        <v>4.3198906356801094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4.3443738656987296</v>
      </c>
      <c r="C35" s="186">
        <f>C23/SUM(C17:C23)*100</f>
        <v>4.2815249266862168</v>
      </c>
      <c r="D35" s="253"/>
      <c r="E35" s="253"/>
      <c r="G35" s="113"/>
      <c r="H35" s="176" t="s">
        <v>599</v>
      </c>
      <c r="I35" s="186">
        <f>I23/SUM(I17:I23)*100</f>
        <v>8.1696247120986314</v>
      </c>
      <c r="J35" s="186">
        <f>J23/SUM(J17:J23)*100</f>
        <v>6.684894053315106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0.63520871143375679</v>
      </c>
      <c r="C41" s="184">
        <f t="shared" si="12"/>
        <v>0.5513196480938416</v>
      </c>
      <c r="G41" s="113"/>
      <c r="H41" s="174" t="s">
        <v>601</v>
      </c>
      <c r="I41" s="184">
        <f t="shared" ref="I41:J41" si="13">I29</f>
        <v>0.24386939439100391</v>
      </c>
      <c r="J41" s="184">
        <f t="shared" si="13"/>
        <v>0.20505809979494191</v>
      </c>
    </row>
    <row r="42" spans="1:12" x14ac:dyDescent="0.25">
      <c r="A42" s="175" t="s">
        <v>602</v>
      </c>
      <c r="B42" s="185">
        <f t="shared" si="12"/>
        <v>5.6828493647912888</v>
      </c>
      <c r="C42" s="185">
        <f t="shared" si="12"/>
        <v>2.1818181818181821</v>
      </c>
      <c r="G42" s="113"/>
      <c r="H42" s="175" t="s">
        <v>602</v>
      </c>
      <c r="I42" s="185">
        <f t="shared" ref="I42:J42" si="14">I30</f>
        <v>2.8857878336268796</v>
      </c>
      <c r="J42" s="185">
        <f t="shared" si="14"/>
        <v>1.9412166780587832</v>
      </c>
    </row>
    <row r="43" spans="1:12" x14ac:dyDescent="0.25">
      <c r="A43" s="175" t="s">
        <v>603</v>
      </c>
      <c r="B43" s="185">
        <f t="shared" si="12"/>
        <v>19.022232304900179</v>
      </c>
      <c r="C43" s="185">
        <f t="shared" si="12"/>
        <v>12.375366568914956</v>
      </c>
      <c r="G43" s="113"/>
      <c r="H43" s="175" t="s">
        <v>603</v>
      </c>
      <c r="I43" s="185">
        <f t="shared" ref="I43:J43" si="15">I31</f>
        <v>9.6870342771982116</v>
      </c>
      <c r="J43" s="185">
        <f t="shared" si="15"/>
        <v>6.3841421736158575</v>
      </c>
    </row>
    <row r="44" spans="1:12" x14ac:dyDescent="0.25">
      <c r="A44" s="175" t="s">
        <v>604</v>
      </c>
      <c r="B44" s="185">
        <f t="shared" si="12"/>
        <v>30.036297640653359</v>
      </c>
      <c r="C44" s="185">
        <f t="shared" si="12"/>
        <v>29.219941348973606</v>
      </c>
      <c r="G44" s="113"/>
      <c r="H44" s="175" t="s">
        <v>604</v>
      </c>
      <c r="I44" s="185">
        <f t="shared" ref="I44:J44" si="16">I32</f>
        <v>29.643679718195365</v>
      </c>
      <c r="J44" s="185">
        <f t="shared" si="16"/>
        <v>25.919343814080658</v>
      </c>
    </row>
    <row r="45" spans="1:12" x14ac:dyDescent="0.25">
      <c r="A45" s="175" t="s">
        <v>605</v>
      </c>
      <c r="B45" s="185">
        <f t="shared" si="12"/>
        <v>36.422413793103445</v>
      </c>
      <c r="C45" s="185">
        <f t="shared" si="12"/>
        <v>47.777126099706749</v>
      </c>
      <c r="G45" s="113"/>
      <c r="H45" s="175" t="s">
        <v>605</v>
      </c>
      <c r="I45" s="185">
        <f t="shared" ref="I45:J45" si="17">I33</f>
        <v>44.275843381655598</v>
      </c>
      <c r="J45" s="185">
        <f t="shared" si="17"/>
        <v>54.54545454545454</v>
      </c>
    </row>
    <row r="46" spans="1:12" x14ac:dyDescent="0.25">
      <c r="A46" s="175" t="s">
        <v>606</v>
      </c>
      <c r="B46" s="185">
        <f t="shared" si="12"/>
        <v>3.8566243194192378</v>
      </c>
      <c r="C46" s="185">
        <f t="shared" si="12"/>
        <v>3.612903225806452</v>
      </c>
      <c r="G46" s="113"/>
      <c r="H46" s="175" t="s">
        <v>606</v>
      </c>
      <c r="I46" s="185">
        <f t="shared" ref="I46:J46" si="18">I34</f>
        <v>5.0941606828343042</v>
      </c>
      <c r="J46" s="185">
        <f t="shared" si="18"/>
        <v>4.3198906356801094</v>
      </c>
    </row>
    <row r="47" spans="1:12" x14ac:dyDescent="0.25">
      <c r="A47" s="176" t="s">
        <v>607</v>
      </c>
      <c r="B47" s="186">
        <f t="shared" si="12"/>
        <v>4.3443738656987296</v>
      </c>
      <c r="C47" s="186">
        <f t="shared" si="12"/>
        <v>4.2815249266862168</v>
      </c>
      <c r="G47" s="113"/>
      <c r="H47" s="176" t="s">
        <v>607</v>
      </c>
      <c r="I47" s="186">
        <f t="shared" ref="I47:J47" si="19">I35</f>
        <v>8.1696247120986314</v>
      </c>
      <c r="J47" s="186">
        <f t="shared" si="19"/>
        <v>6.684894053315106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5501</v>
      </c>
      <c r="C5" s="207">
        <v>4838</v>
      </c>
      <c r="D5" s="253"/>
      <c r="E5" s="253"/>
      <c r="F5" s="1003"/>
      <c r="H5" s="174" t="s">
        <v>624</v>
      </c>
      <c r="I5" s="207">
        <v>2272</v>
      </c>
      <c r="J5" s="207">
        <v>1945</v>
      </c>
    </row>
    <row r="6" spans="1:10" ht="15" customHeight="1" x14ac:dyDescent="0.25">
      <c r="A6" s="175" t="s">
        <v>625</v>
      </c>
      <c r="B6" s="208">
        <v>1362</v>
      </c>
      <c r="C6" s="208">
        <v>1499</v>
      </c>
      <c r="D6" s="253"/>
      <c r="E6" s="253"/>
      <c r="F6" s="1003"/>
      <c r="H6" s="175" t="s">
        <v>625</v>
      </c>
      <c r="I6" s="208">
        <v>2780</v>
      </c>
      <c r="J6" s="208">
        <v>3241</v>
      </c>
    </row>
    <row r="7" spans="1:10" ht="15" customHeight="1" x14ac:dyDescent="0.25">
      <c r="A7" s="176" t="s">
        <v>626</v>
      </c>
      <c r="B7" s="209">
        <v>1953</v>
      </c>
      <c r="C7" s="209">
        <v>2188</v>
      </c>
      <c r="D7" s="253"/>
      <c r="E7" s="253"/>
      <c r="F7" s="1003"/>
      <c r="H7" s="175" t="s">
        <v>626</v>
      </c>
      <c r="I7" s="208">
        <v>2308</v>
      </c>
      <c r="J7" s="208">
        <v>2108</v>
      </c>
    </row>
    <row r="8" spans="1:10" x14ac:dyDescent="0.25">
      <c r="D8" s="253"/>
      <c r="E8" s="253"/>
      <c r="F8" s="1003"/>
      <c r="H8" s="176" t="s">
        <v>2351</v>
      </c>
      <c r="I8" s="209">
        <v>21</v>
      </c>
      <c r="J8" s="209">
        <v>21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5501</v>
      </c>
      <c r="C13" s="178">
        <f>IF(ISBLANK(C5),"0",C5)</f>
        <v>4838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1362</v>
      </c>
      <c r="C14" s="180">
        <f t="shared" si="0"/>
        <v>1499</v>
      </c>
      <c r="D14" s="253"/>
      <c r="E14" s="253"/>
      <c r="F14" s="1003"/>
      <c r="H14" s="174" t="s">
        <v>624</v>
      </c>
      <c r="I14" s="177">
        <f>IF(ISBLANK(I5),"0",I5)</f>
        <v>2272</v>
      </c>
      <c r="J14" s="178">
        <f>IF(ISBLANK(J5),"0",J5)</f>
        <v>1945</v>
      </c>
    </row>
    <row r="15" spans="1:10" ht="15" customHeight="1" x14ac:dyDescent="0.25">
      <c r="A15" s="176" t="s">
        <v>626</v>
      </c>
      <c r="B15" s="181">
        <f t="shared" si="0"/>
        <v>1953</v>
      </c>
      <c r="C15" s="182">
        <f t="shared" si="0"/>
        <v>2188</v>
      </c>
      <c r="D15" s="253"/>
      <c r="E15" s="253"/>
      <c r="F15" s="1003"/>
      <c r="H15" s="175" t="s">
        <v>625</v>
      </c>
      <c r="I15" s="179">
        <f t="shared" ref="I15:J15" si="1">IF(ISBLANK(I6),"0",I6)</f>
        <v>2780</v>
      </c>
      <c r="J15" s="180">
        <f t="shared" si="1"/>
        <v>3241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2308</v>
      </c>
      <c r="J16" s="180">
        <f t="shared" si="2"/>
        <v>2108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21</v>
      </c>
      <c r="J17" s="182">
        <f t="shared" si="3"/>
        <v>21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62.397912885662436</v>
      </c>
      <c r="C21" s="184">
        <f>C13/SUM(C13:C15)*100</f>
        <v>56.750733137829911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15.449183303085299</v>
      </c>
      <c r="C22" s="185">
        <f>C14/SUM(C13:C15)*100</f>
        <v>17.583577712609973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22.152903811252269</v>
      </c>
      <c r="C23" s="186">
        <f>C15/SUM(C13:C15)*100</f>
        <v>25.665689149560116</v>
      </c>
      <c r="D23" s="253"/>
      <c r="E23" s="253"/>
      <c r="F23" s="1003"/>
      <c r="H23" s="174" t="s">
        <v>629</v>
      </c>
      <c r="I23" s="184">
        <f>I14/SUM(I14:I17)*100</f>
        <v>30.781736892020049</v>
      </c>
      <c r="J23" s="184">
        <f>J14/SUM(J14:J17)*100</f>
        <v>26.5892002734108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37.664273133721714</v>
      </c>
      <c r="J24" s="185">
        <f>J15/SUM(J14:J17)*100</f>
        <v>44.306220095693782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31.26947568080206</v>
      </c>
      <c r="J25" s="185">
        <f>J16/SUM(J14:J17)*100</f>
        <v>28.817498291182503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0.28451429345617124</v>
      </c>
      <c r="J26" s="186">
        <f>J17/SUM(J14:J17)*100</f>
        <v>0.28708133971291866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62.397912885662436</v>
      </c>
      <c r="C29" s="189">
        <f t="shared" si="4"/>
        <v>56.750733137829911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15.449183303085299</v>
      </c>
      <c r="C30" s="192">
        <f t="shared" si="4"/>
        <v>17.583577712609973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22.152903811252269</v>
      </c>
      <c r="C31" s="195">
        <f t="shared" si="4"/>
        <v>25.665689149560116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30.781736892020049</v>
      </c>
      <c r="J32" s="189">
        <f>J23</f>
        <v>26.5892002734108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37.664273133721714</v>
      </c>
      <c r="J33" s="192">
        <f t="shared" si="5"/>
        <v>44.306220095693782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31.26947568080206</v>
      </c>
      <c r="J34" s="192">
        <f t="shared" si="6"/>
        <v>28.817498291182503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0.28451429345617124</v>
      </c>
      <c r="J35" s="195">
        <f t="shared" si="7"/>
        <v>0.28708133971291866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602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17212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72.39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166.6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7</v>
      </c>
      <c r="C5" s="655">
        <v>11</v>
      </c>
      <c r="E5" s="28"/>
      <c r="J5" s="654" t="s">
        <v>542</v>
      </c>
      <c r="K5" s="669">
        <f>IF(ISBLANK(B5),"",B5)</f>
        <v>7</v>
      </c>
      <c r="L5" s="618">
        <f>IF(ISBLANK(C5),"",C5)</f>
        <v>11</v>
      </c>
      <c r="N5" s="28"/>
    </row>
    <row r="6" spans="1:15" x14ac:dyDescent="0.25">
      <c r="A6" s="656" t="s">
        <v>543</v>
      </c>
      <c r="B6" s="657">
        <v>10</v>
      </c>
      <c r="C6" s="657">
        <v>12</v>
      </c>
      <c r="E6" s="44"/>
      <c r="J6" s="656" t="s">
        <v>543</v>
      </c>
      <c r="K6" s="670">
        <f t="shared" ref="K6:K10" si="0">IF(ISBLANK(B6),"",B6)</f>
        <v>10</v>
      </c>
      <c r="L6" s="619">
        <f t="shared" ref="L6:L10" si="1">IF(ISBLANK(C6),"",C6)</f>
        <v>12</v>
      </c>
      <c r="N6" s="44"/>
    </row>
    <row r="7" spans="1:15" x14ac:dyDescent="0.25">
      <c r="A7" s="656" t="s">
        <v>641</v>
      </c>
      <c r="B7" s="657">
        <v>42</v>
      </c>
      <c r="C7" s="657">
        <v>39</v>
      </c>
      <c r="E7" s="44"/>
      <c r="J7" s="656" t="s">
        <v>641</v>
      </c>
      <c r="K7" s="670">
        <f t="shared" si="0"/>
        <v>42</v>
      </c>
      <c r="L7" s="619">
        <f t="shared" si="1"/>
        <v>39</v>
      </c>
      <c r="N7" s="44"/>
    </row>
    <row r="8" spans="1:15" x14ac:dyDescent="0.25">
      <c r="A8" s="650" t="s">
        <v>642</v>
      </c>
      <c r="B8" s="651">
        <v>33</v>
      </c>
      <c r="C8" s="651">
        <v>28</v>
      </c>
      <c r="E8" s="21"/>
      <c r="J8" s="650" t="s">
        <v>642</v>
      </c>
      <c r="K8" s="670">
        <f t="shared" si="0"/>
        <v>33</v>
      </c>
      <c r="L8" s="619">
        <f t="shared" si="1"/>
        <v>28</v>
      </c>
      <c r="N8" s="21"/>
    </row>
    <row r="9" spans="1:15" x14ac:dyDescent="0.25">
      <c r="A9" s="650" t="s">
        <v>643</v>
      </c>
      <c r="B9" s="651">
        <v>65</v>
      </c>
      <c r="C9" s="651">
        <v>27</v>
      </c>
      <c r="E9" s="21"/>
      <c r="J9" s="650" t="s">
        <v>643</v>
      </c>
      <c r="K9" s="670">
        <f t="shared" si="0"/>
        <v>65</v>
      </c>
      <c r="L9" s="619">
        <f t="shared" si="1"/>
        <v>27</v>
      </c>
      <c r="N9" s="21"/>
    </row>
    <row r="10" spans="1:15" x14ac:dyDescent="0.25">
      <c r="A10" s="652" t="s">
        <v>365</v>
      </c>
      <c r="B10" s="653">
        <v>211</v>
      </c>
      <c r="C10" s="653">
        <v>32</v>
      </c>
      <c r="J10" s="652" t="s">
        <v>365</v>
      </c>
      <c r="K10" s="671">
        <f t="shared" si="0"/>
        <v>211</v>
      </c>
      <c r="L10" s="620">
        <f t="shared" si="1"/>
        <v>32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3.95</v>
      </c>
      <c r="C15" s="197"/>
      <c r="D15" s="253"/>
      <c r="E15" s="211"/>
      <c r="F15" s="253"/>
      <c r="G15" s="253"/>
      <c r="J15" s="673" t="s">
        <v>488</v>
      </c>
      <c r="K15" s="674">
        <f>B15</f>
        <v>3.95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1.65</v>
      </c>
      <c r="C16" s="197"/>
      <c r="D16" s="253"/>
      <c r="E16" s="254"/>
      <c r="F16" s="253"/>
      <c r="G16" s="253"/>
      <c r="J16" s="675" t="s">
        <v>489</v>
      </c>
      <c r="K16" s="676">
        <f>B16</f>
        <v>1.65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1.55</v>
      </c>
      <c r="C18" s="197"/>
      <c r="D18" s="255"/>
      <c r="E18" s="256"/>
      <c r="F18" s="253"/>
      <c r="G18" s="253"/>
      <c r="J18" s="678" t="s">
        <v>501</v>
      </c>
      <c r="K18" s="674">
        <f>B18</f>
        <v>1.55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3.69</v>
      </c>
      <c r="C19" s="198"/>
      <c r="D19" s="255"/>
      <c r="E19" s="256"/>
      <c r="F19" s="253"/>
      <c r="G19" s="253"/>
      <c r="J19" s="672" t="s">
        <v>502</v>
      </c>
      <c r="K19" s="676">
        <f>B19</f>
        <v>3.69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2.82</v>
      </c>
      <c r="C21" s="253"/>
      <c r="D21" s="253"/>
      <c r="E21" s="253"/>
      <c r="F21" s="253"/>
      <c r="G21" s="253"/>
      <c r="J21" s="661" t="s">
        <v>498</v>
      </c>
      <c r="K21" s="679">
        <f>B21</f>
        <v>2.82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4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4</v>
      </c>
      <c r="N33" s="44"/>
    </row>
    <row r="34" spans="1:15" x14ac:dyDescent="0.25">
      <c r="A34" s="656" t="s">
        <v>641</v>
      </c>
      <c r="B34" s="657">
        <v>20</v>
      </c>
      <c r="C34" s="657">
        <v>21</v>
      </c>
      <c r="E34" s="44"/>
      <c r="J34" s="656" t="s">
        <v>641</v>
      </c>
      <c r="K34" s="670">
        <f t="shared" si="2"/>
        <v>20</v>
      </c>
      <c r="L34" s="619">
        <f t="shared" si="3"/>
        <v>21</v>
      </c>
      <c r="N34" s="44"/>
    </row>
    <row r="35" spans="1:15" x14ac:dyDescent="0.25">
      <c r="A35" s="650" t="s">
        <v>642</v>
      </c>
      <c r="B35" s="651">
        <v>29</v>
      </c>
      <c r="C35" s="651">
        <v>36</v>
      </c>
      <c r="E35" s="21"/>
      <c r="J35" s="650" t="s">
        <v>642</v>
      </c>
      <c r="K35" s="670">
        <f t="shared" si="2"/>
        <v>29</v>
      </c>
      <c r="L35" s="619">
        <f t="shared" si="3"/>
        <v>36</v>
      </c>
      <c r="N35" s="21"/>
    </row>
    <row r="36" spans="1:15" x14ac:dyDescent="0.25">
      <c r="A36" s="650" t="s">
        <v>643</v>
      </c>
      <c r="B36" s="651">
        <v>30</v>
      </c>
      <c r="C36" s="651">
        <v>21</v>
      </c>
      <c r="E36" s="21"/>
      <c r="J36" s="650" t="s">
        <v>643</v>
      </c>
      <c r="K36" s="670">
        <f t="shared" si="2"/>
        <v>30</v>
      </c>
      <c r="L36" s="619">
        <f t="shared" si="3"/>
        <v>21</v>
      </c>
      <c r="N36" s="21"/>
    </row>
    <row r="37" spans="1:15" x14ac:dyDescent="0.25">
      <c r="A37" s="652" t="s">
        <v>365</v>
      </c>
      <c r="B37" s="653">
        <v>60</v>
      </c>
      <c r="C37" s="653">
        <v>13</v>
      </c>
      <c r="J37" s="652" t="s">
        <v>365</v>
      </c>
      <c r="K37" s="671">
        <f t="shared" si="2"/>
        <v>60</v>
      </c>
      <c r="L37" s="620">
        <f t="shared" si="3"/>
        <v>13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1.79</v>
      </c>
      <c r="C42" s="197"/>
      <c r="D42" s="253"/>
      <c r="E42" s="211"/>
      <c r="F42" s="253"/>
      <c r="G42" s="253"/>
      <c r="J42" s="673" t="s">
        <v>488</v>
      </c>
      <c r="K42" s="674">
        <f>B42</f>
        <v>1.79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1.24</v>
      </c>
      <c r="C43" s="197"/>
      <c r="D43" s="253"/>
      <c r="E43" s="254"/>
      <c r="F43" s="253"/>
      <c r="G43" s="253"/>
      <c r="J43" s="675" t="s">
        <v>489</v>
      </c>
      <c r="K43" s="676">
        <f>B43</f>
        <v>1.24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0.87</v>
      </c>
      <c r="C45" s="197"/>
      <c r="D45" s="255"/>
      <c r="E45" s="256"/>
      <c r="F45" s="253"/>
      <c r="G45" s="253"/>
      <c r="J45" s="678" t="s">
        <v>501</v>
      </c>
      <c r="K45" s="674">
        <f>B45</f>
        <v>0.87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1.97</v>
      </c>
      <c r="C46" s="198"/>
      <c r="D46" s="255"/>
      <c r="E46" s="256"/>
      <c r="F46" s="253"/>
      <c r="G46" s="253"/>
      <c r="J46" s="672" t="s">
        <v>502</v>
      </c>
      <c r="K46" s="676">
        <f>B46</f>
        <v>1.97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1.51</v>
      </c>
      <c r="C48" s="253"/>
      <c r="D48" s="253"/>
      <c r="E48" s="253"/>
      <c r="F48" s="253"/>
      <c r="G48" s="253"/>
      <c r="J48" s="661" t="s">
        <v>498</v>
      </c>
      <c r="K48" s="679">
        <f>B48</f>
        <v>1.51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500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1</v>
      </c>
      <c r="G4" s="643">
        <v>2</v>
      </c>
      <c r="H4" s="643">
        <v>500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1</v>
      </c>
      <c r="G5" s="602">
        <v>2</v>
      </c>
      <c r="H5" s="602">
        <v>500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1</v>
      </c>
      <c r="G6" s="617">
        <v>2</v>
      </c>
      <c r="H6" s="617">
        <v>500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0.14000000000000001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93.1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250728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14567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13.1</v>
      </c>
      <c r="D4" s="600">
        <v>68.599999999999994</v>
      </c>
      <c r="E4" s="600">
        <v>0.06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6.8</v>
      </c>
      <c r="D5" s="751">
        <v>56.1</v>
      </c>
      <c r="E5" s="751">
        <v>0.15</v>
      </c>
      <c r="G5" s="647" t="s">
        <v>446</v>
      </c>
      <c r="H5" s="648">
        <f>IF(ISBLANK(B4),"",B4)</f>
        <v>2</v>
      </c>
      <c r="I5" s="648">
        <f>IF(ISBLANK(B5),"",B5)</f>
        <v>1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31</v>
      </c>
      <c r="D6" s="959">
        <v>69</v>
      </c>
      <c r="E6" s="959">
        <v>0.14000000000000001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13.1</v>
      </c>
      <c r="I9" s="648">
        <f>IF(ISBLANK(C5),"",C5)</f>
        <v>6.8</v>
      </c>
      <c r="J9" s="649">
        <f>IF(ISBLANK(C6),"",C6)</f>
        <v>31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21</v>
      </c>
      <c r="C4" s="643">
        <v>1.2</v>
      </c>
      <c r="D4" s="643">
        <v>0.6</v>
      </c>
      <c r="E4" s="643">
        <v>0.13</v>
      </c>
      <c r="F4" s="643">
        <v>0.7</v>
      </c>
      <c r="G4" s="643">
        <v>1.7</v>
      </c>
      <c r="H4" s="1066"/>
      <c r="I4" s="253"/>
      <c r="J4" s="253"/>
      <c r="K4" s="253"/>
    </row>
    <row r="5" spans="1:11" x14ac:dyDescent="0.25">
      <c r="A5" s="480">
        <v>2021</v>
      </c>
      <c r="B5" s="602">
        <v>26</v>
      </c>
      <c r="C5" s="602">
        <v>1.5</v>
      </c>
      <c r="D5" s="602">
        <v>0.9</v>
      </c>
      <c r="E5" s="602">
        <v>0.13</v>
      </c>
      <c r="F5" s="602">
        <v>1.5</v>
      </c>
      <c r="G5" s="602">
        <v>1.1000000000000001</v>
      </c>
      <c r="H5" s="1066"/>
      <c r="I5" s="253"/>
      <c r="J5" s="253"/>
      <c r="K5" s="253"/>
    </row>
    <row r="6" spans="1:11" x14ac:dyDescent="0.25">
      <c r="A6" s="360">
        <v>2022</v>
      </c>
      <c r="B6" s="602">
        <v>21</v>
      </c>
      <c r="C6" s="602">
        <v>1.2</v>
      </c>
      <c r="D6" s="602">
        <v>0.6</v>
      </c>
      <c r="E6" s="602">
        <v>0.14000000000000001</v>
      </c>
      <c r="F6" s="602">
        <v>0.9</v>
      </c>
      <c r="G6" s="602">
        <v>1.2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94.6</v>
      </c>
      <c r="C5" s="602">
        <v>92.1</v>
      </c>
      <c r="D5" s="602">
        <v>1</v>
      </c>
      <c r="E5" s="602">
        <v>5.5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100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97.2</v>
      </c>
      <c r="C7" s="1067">
        <v>93.1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3399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19.7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680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3416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34508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2005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3374</v>
      </c>
      <c r="C5" s="1034">
        <v>1582</v>
      </c>
      <c r="D5" s="600">
        <v>1792</v>
      </c>
      <c r="G5" s="871" t="s">
        <v>126</v>
      </c>
      <c r="H5" s="637">
        <f>IF(ISBLANK(D7),"",D7)</f>
        <v>1805</v>
      </c>
    </row>
    <row r="6" spans="1:17" x14ac:dyDescent="0.25">
      <c r="A6" s="641">
        <v>2021</v>
      </c>
      <c r="B6" s="1034">
        <v>3400</v>
      </c>
      <c r="C6" s="1034">
        <v>1603</v>
      </c>
      <c r="D6" s="602">
        <v>1797</v>
      </c>
      <c r="G6" s="635" t="s">
        <v>127</v>
      </c>
      <c r="H6" s="623">
        <f>IF(ISBLANK(C7),"",C7)</f>
        <v>1594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3399</v>
      </c>
      <c r="C7" s="1034">
        <v>1594</v>
      </c>
      <c r="D7" s="617">
        <v>1805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1805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1594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16.899999999999999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15.2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1101</v>
      </c>
      <c r="C6" s="55">
        <v>568</v>
      </c>
      <c r="D6" s="55">
        <v>533</v>
      </c>
      <c r="E6" s="70">
        <v>1340</v>
      </c>
      <c r="F6" s="55">
        <v>692</v>
      </c>
      <c r="G6" s="110">
        <v>648</v>
      </c>
      <c r="H6" s="55">
        <v>774</v>
      </c>
      <c r="I6" s="55">
        <v>384</v>
      </c>
      <c r="J6" s="55">
        <v>390</v>
      </c>
      <c r="K6" s="70">
        <v>3035</v>
      </c>
      <c r="L6" s="55">
        <v>1551</v>
      </c>
      <c r="M6" s="110">
        <v>1484</v>
      </c>
      <c r="N6" s="70">
        <v>3049</v>
      </c>
      <c r="O6" s="55">
        <v>1599</v>
      </c>
      <c r="P6" s="110">
        <v>1450</v>
      </c>
      <c r="Q6" s="70">
        <v>11447</v>
      </c>
      <c r="R6" s="55">
        <v>5975</v>
      </c>
      <c r="S6" s="110">
        <v>5472</v>
      </c>
      <c r="T6" s="70">
        <v>18068</v>
      </c>
      <c r="U6" s="55">
        <v>9046</v>
      </c>
      <c r="V6" s="160">
        <v>9022</v>
      </c>
    </row>
    <row r="7" spans="1:22" x14ac:dyDescent="0.25">
      <c r="A7" s="286">
        <v>2021</v>
      </c>
      <c r="B7" s="167">
        <v>1106</v>
      </c>
      <c r="C7" s="94">
        <v>570</v>
      </c>
      <c r="D7" s="94">
        <v>536</v>
      </c>
      <c r="E7" s="167">
        <v>1323</v>
      </c>
      <c r="F7" s="94">
        <v>681</v>
      </c>
      <c r="G7" s="169">
        <v>642</v>
      </c>
      <c r="H7" s="94">
        <v>767</v>
      </c>
      <c r="I7" s="94">
        <v>387</v>
      </c>
      <c r="J7" s="94">
        <v>380</v>
      </c>
      <c r="K7" s="167">
        <v>3006</v>
      </c>
      <c r="L7" s="94">
        <v>1547</v>
      </c>
      <c r="M7" s="169">
        <v>1459</v>
      </c>
      <c r="N7" s="167">
        <v>3004</v>
      </c>
      <c r="O7" s="94">
        <v>1578</v>
      </c>
      <c r="P7" s="169">
        <v>1426</v>
      </c>
      <c r="Q7" s="167">
        <v>11257</v>
      </c>
      <c r="R7" s="94">
        <v>5876</v>
      </c>
      <c r="S7" s="169">
        <v>5381</v>
      </c>
      <c r="T7" s="212">
        <v>17817</v>
      </c>
      <c r="U7" s="58">
        <v>8934</v>
      </c>
      <c r="V7" s="160">
        <v>8883</v>
      </c>
    </row>
    <row r="8" spans="1:22" x14ac:dyDescent="0.25">
      <c r="A8" s="219">
        <v>2022</v>
      </c>
      <c r="B8" s="72">
        <v>1113</v>
      </c>
      <c r="C8" s="61">
        <v>567</v>
      </c>
      <c r="D8" s="61">
        <v>546</v>
      </c>
      <c r="E8" s="72">
        <v>1339</v>
      </c>
      <c r="F8" s="61">
        <v>720</v>
      </c>
      <c r="G8" s="111">
        <v>619</v>
      </c>
      <c r="H8" s="61">
        <v>716</v>
      </c>
      <c r="I8" s="61">
        <v>369</v>
      </c>
      <c r="J8" s="61">
        <v>347</v>
      </c>
      <c r="K8" s="72">
        <v>2980</v>
      </c>
      <c r="L8" s="61">
        <v>1563</v>
      </c>
      <c r="M8" s="111">
        <v>1417</v>
      </c>
      <c r="N8" s="72">
        <v>2651</v>
      </c>
      <c r="O8" s="61">
        <v>1383</v>
      </c>
      <c r="P8" s="111">
        <v>1268</v>
      </c>
      <c r="Q8" s="72">
        <v>10548</v>
      </c>
      <c r="R8" s="61">
        <v>5489</v>
      </c>
      <c r="S8" s="111">
        <v>5059</v>
      </c>
      <c r="T8" s="72">
        <v>17212</v>
      </c>
      <c r="U8" s="61">
        <v>8640</v>
      </c>
      <c r="V8" s="111">
        <v>8572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1113</v>
      </c>
      <c r="C15" s="172">
        <f>E8</f>
        <v>1339</v>
      </c>
      <c r="D15" s="172">
        <f>H8</f>
        <v>716</v>
      </c>
      <c r="E15" s="172">
        <f>K8</f>
        <v>2980</v>
      </c>
      <c r="F15" s="172">
        <f>N8</f>
        <v>2651</v>
      </c>
      <c r="G15" s="172">
        <f>Q8</f>
        <v>10548</v>
      </c>
      <c r="H15" s="334">
        <f>T8</f>
        <v>17212</v>
      </c>
      <c r="M15" s="172">
        <f>K8</f>
        <v>2980</v>
      </c>
      <c r="N15" s="172">
        <f>H15-E15-O15</f>
        <v>10020</v>
      </c>
      <c r="O15" s="172">
        <f>H15-(B15+C15+G15)</f>
        <v>4212</v>
      </c>
      <c r="P15" s="29"/>
      <c r="Q15" s="100">
        <f>M15/H15*100</f>
        <v>17.313502207762028</v>
      </c>
      <c r="R15" s="100">
        <f>N15/H15*100</f>
        <v>58.215198698582384</v>
      </c>
      <c r="S15" s="100">
        <f>O15/H15*100</f>
        <v>24.471299093655588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17.313502207762028</v>
      </c>
      <c r="R18" s="100">
        <f>N15/H15*100</f>
        <v>58.215198698582384</v>
      </c>
      <c r="S18" s="100">
        <f>O15/H15*100</f>
        <v>24.471299093655588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20.100000000000001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6.8</v>
      </c>
      <c r="C24" s="361"/>
      <c r="D24" s="361"/>
      <c r="E24" s="167">
        <v>6.8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7.2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40</v>
      </c>
      <c r="C4" s="600">
        <v>3</v>
      </c>
      <c r="D4" s="600">
        <v>7</v>
      </c>
      <c r="E4" s="599">
        <v>1</v>
      </c>
      <c r="F4" s="600">
        <v>15.8</v>
      </c>
      <c r="G4" s="600">
        <v>2.2999999999999998</v>
      </c>
    </row>
    <row r="5" spans="1:10" x14ac:dyDescent="0.25">
      <c r="A5" s="286">
        <v>2022</v>
      </c>
      <c r="B5" s="751">
        <v>45</v>
      </c>
      <c r="C5" s="751">
        <v>5</v>
      </c>
      <c r="D5" s="751">
        <v>5</v>
      </c>
      <c r="E5" s="753">
        <v>0</v>
      </c>
      <c r="F5" s="751">
        <v>16.899999999999999</v>
      </c>
      <c r="G5" s="751">
        <v>1.7</v>
      </c>
    </row>
    <row r="6" spans="1:10" x14ac:dyDescent="0.25">
      <c r="A6" s="218">
        <v>2023</v>
      </c>
      <c r="B6" s="752">
        <v>43</v>
      </c>
      <c r="C6" s="752">
        <v>5</v>
      </c>
      <c r="D6" s="752">
        <v>6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40</v>
      </c>
      <c r="C11" s="80">
        <f>IF(ISBLANK(D4),"",D4)</f>
        <v>7</v>
      </c>
      <c r="E11" s="103">
        <f>A4</f>
        <v>2021</v>
      </c>
      <c r="F11" s="80">
        <f>IF(ISBLANK(B4),"",B4)</f>
        <v>40</v>
      </c>
      <c r="G11" s="80">
        <f>IF(ISBLANK(D4),"",D4)</f>
        <v>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45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45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43</v>
      </c>
      <c r="C13" s="83">
        <f>IF(ISBLANK(D6),"",D6)</f>
        <v>6</v>
      </c>
      <c r="D13" s="253"/>
      <c r="E13" s="155">
        <f t="shared" si="1"/>
        <v>2023</v>
      </c>
      <c r="F13" s="83">
        <f t="shared" si="2"/>
        <v>43</v>
      </c>
      <c r="G13" s="83">
        <f t="shared" si="3"/>
        <v>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1</v>
      </c>
      <c r="E18" s="603">
        <f>A4</f>
        <v>2021</v>
      </c>
      <c r="F18" s="100">
        <f>IF(ISBLANK(C4),"",C4)</f>
        <v>3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5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5</v>
      </c>
      <c r="C20" s="83">
        <f>IF(ISBLANK(E6),"",E6)</f>
        <v>1</v>
      </c>
      <c r="E20" s="155">
        <f t="shared" si="5"/>
        <v>2023</v>
      </c>
      <c r="F20" s="83">
        <f>IF(ISBLANK(C6),"",C6)</f>
        <v>5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1318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7.7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615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22.1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200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111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689</v>
      </c>
    </row>
    <row r="17" spans="2:3" x14ac:dyDescent="0.25">
      <c r="B17" s="253">
        <v>2022</v>
      </c>
      <c r="C17" s="1100">
        <v>654</v>
      </c>
    </row>
    <row r="18" spans="2:3" x14ac:dyDescent="0.25">
      <c r="B18" s="253">
        <v>2023</v>
      </c>
      <c r="C18" s="1100">
        <v>615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689</v>
      </c>
    </row>
    <row r="22" spans="2:3" x14ac:dyDescent="0.25">
      <c r="B22" s="636">
        <f>B17</f>
        <v>2022</v>
      </c>
      <c r="C22" s="636">
        <f t="shared" ref="C22:C23" si="0">IF(ISBLANK(C17),"",C17)</f>
        <v>654</v>
      </c>
    </row>
    <row r="23" spans="2:3" x14ac:dyDescent="0.25">
      <c r="B23" s="636">
        <f>B18</f>
        <v>2023</v>
      </c>
      <c r="C23" s="636">
        <f t="shared" si="0"/>
        <v>615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</v>
      </c>
      <c r="C5" s="55">
        <v>27</v>
      </c>
      <c r="D5" s="55">
        <v>38</v>
      </c>
      <c r="E5" s="269">
        <f>SUM(B5:D5)</f>
        <v>70</v>
      </c>
      <c r="F5" s="71">
        <v>1550</v>
      </c>
      <c r="G5" s="70">
        <v>0.2</v>
      </c>
      <c r="H5" s="55">
        <v>0.3</v>
      </c>
      <c r="I5" s="110">
        <v>0.9</v>
      </c>
      <c r="J5" s="71">
        <v>8.8000000000000007</v>
      </c>
    </row>
    <row r="6" spans="1:10" x14ac:dyDescent="0.25">
      <c r="A6" s="286">
        <v>2022</v>
      </c>
      <c r="B6" s="757">
        <v>13</v>
      </c>
      <c r="C6" s="758">
        <v>25</v>
      </c>
      <c r="D6" s="758">
        <v>38</v>
      </c>
      <c r="E6" s="270">
        <f>SUM(B6:D6)</f>
        <v>76</v>
      </c>
      <c r="F6" s="214">
        <v>1320</v>
      </c>
      <c r="G6" s="457">
        <v>0.4</v>
      </c>
      <c r="H6" s="458">
        <v>0.3</v>
      </c>
      <c r="I6" s="763">
        <v>0.9</v>
      </c>
      <c r="J6" s="214">
        <v>7.7</v>
      </c>
    </row>
    <row r="7" spans="1:10" x14ac:dyDescent="0.25">
      <c r="A7" s="218">
        <v>2023</v>
      </c>
      <c r="B7" s="167">
        <v>12</v>
      </c>
      <c r="C7" s="94">
        <v>29</v>
      </c>
      <c r="D7" s="94">
        <v>43</v>
      </c>
      <c r="E7" s="447">
        <f>SUM(B7:D7)</f>
        <v>84</v>
      </c>
      <c r="F7" s="168">
        <v>1318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1550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1320</v>
      </c>
      <c r="C14" s="28"/>
      <c r="D14" s="28"/>
      <c r="F14" s="625" t="s">
        <v>1526</v>
      </c>
      <c r="G14" s="621">
        <f>IF(ISBLANK(B7),"",B7)</f>
        <v>12</v>
      </c>
      <c r="I14" s="625" t="s">
        <v>1529</v>
      </c>
      <c r="J14" s="621">
        <f>IF(ISBLANK(B7),"",B7)</f>
        <v>12</v>
      </c>
    </row>
    <row r="15" spans="1:10" x14ac:dyDescent="0.25">
      <c r="A15" s="624">
        <f t="shared" ref="A15" si="1">A7</f>
        <v>2023</v>
      </c>
      <c r="B15" s="623">
        <f t="shared" si="0"/>
        <v>1318</v>
      </c>
      <c r="C15" s="28"/>
      <c r="D15" s="28"/>
      <c r="F15" s="626" t="s">
        <v>1527</v>
      </c>
      <c r="G15" s="622">
        <f>IF(ISBLANK(C7),"",C7)</f>
        <v>29</v>
      </c>
      <c r="I15" s="626" t="s">
        <v>1538</v>
      </c>
      <c r="J15" s="622">
        <f>IF(ISBLANK(C7),"",C7)</f>
        <v>29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43</v>
      </c>
      <c r="I16" s="627" t="s">
        <v>1539</v>
      </c>
      <c r="J16" s="623">
        <f>IF(ISBLANK(D7),"",D7)</f>
        <v>43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0.9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32</v>
      </c>
      <c r="C6" s="759"/>
      <c r="D6" s="759"/>
      <c r="E6" s="457">
        <v>15.3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30</v>
      </c>
      <c r="C7" s="759"/>
      <c r="D7" s="759"/>
      <c r="E7" s="457">
        <v>14.5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25</v>
      </c>
      <c r="C8" s="760"/>
      <c r="D8" s="760"/>
      <c r="E8" s="601">
        <v>12.3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32</v>
      </c>
      <c r="C16" s="755"/>
      <c r="I16" s="700">
        <f>A6</f>
        <v>2020</v>
      </c>
      <c r="J16" s="674">
        <f>IF(ISBLANK(E6),"",E6)</f>
        <v>15.3</v>
      </c>
      <c r="K16" s="756"/>
    </row>
    <row r="17" spans="1:10" x14ac:dyDescent="0.25">
      <c r="A17" s="701">
        <f>A7</f>
        <v>2021</v>
      </c>
      <c r="B17" s="853">
        <f>IF(ISBLANK(B7),"",B7)</f>
        <v>30</v>
      </c>
      <c r="C17" s="755"/>
      <c r="I17" s="701">
        <f>A7</f>
        <v>2021</v>
      </c>
      <c r="J17" s="853">
        <f>IF(ISBLANK(E7),"",E7)</f>
        <v>14.5</v>
      </c>
    </row>
    <row r="18" spans="1:10" x14ac:dyDescent="0.25">
      <c r="A18" s="702">
        <f>A8</f>
        <v>2022</v>
      </c>
      <c r="B18" s="676">
        <f>IF(ISBLANK(B8),"",B8)</f>
        <v>25</v>
      </c>
      <c r="C18" s="755"/>
      <c r="I18" s="702">
        <f>A8</f>
        <v>2022</v>
      </c>
      <c r="J18" s="676">
        <f>IF(ISBLANK(E8),"",E8)</f>
        <v>12.3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36</v>
      </c>
      <c r="D5" s="449">
        <f>IF(ISBLANK(B5),"",A5)</f>
        <v>2021</v>
      </c>
      <c r="E5" s="618">
        <f>IF(ISBLANK(B5),"",B5)</f>
        <v>36</v>
      </c>
      <c r="K5" s="217">
        <v>2020</v>
      </c>
      <c r="L5" s="655">
        <v>12.5</v>
      </c>
    </row>
    <row r="6" spans="1:12" x14ac:dyDescent="0.25">
      <c r="A6" s="229">
        <v>2022</v>
      </c>
      <c r="B6" s="602">
        <v>35</v>
      </c>
      <c r="D6" s="450">
        <f>IF(ISBLANK(B6),"",A6)</f>
        <v>2022</v>
      </c>
      <c r="E6" s="619">
        <f>IF(ISBLANK(B6),"",B6)</f>
        <v>35</v>
      </c>
      <c r="K6" s="286">
        <v>2021</v>
      </c>
      <c r="L6" s="657">
        <v>13.4</v>
      </c>
    </row>
    <row r="7" spans="1:12" x14ac:dyDescent="0.25">
      <c r="A7" s="123">
        <v>2023</v>
      </c>
      <c r="B7" s="617">
        <v>34</v>
      </c>
      <c r="D7" s="379">
        <f>IF(ISBLANK(B7),"",A7)</f>
        <v>2023</v>
      </c>
      <c r="E7" s="620">
        <f>IF(ISBLANK(B7),"",B7)</f>
        <v>34</v>
      </c>
      <c r="K7" s="219">
        <v>2022</v>
      </c>
      <c r="L7" s="617">
        <v>15.2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11</v>
      </c>
      <c r="C4" s="643">
        <v>73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14</v>
      </c>
      <c r="C5" s="602">
        <v>57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22</v>
      </c>
      <c r="C6" s="602">
        <v>56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4487</v>
      </c>
      <c r="D5" s="643">
        <v>844</v>
      </c>
      <c r="E5" s="869">
        <v>18.7</v>
      </c>
      <c r="F5" s="1039">
        <v>17.5</v>
      </c>
      <c r="G5" s="1039">
        <v>19.899999999999999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4422</v>
      </c>
      <c r="D6" s="657">
        <v>850</v>
      </c>
      <c r="E6" s="657">
        <v>19.100000000000001</v>
      </c>
      <c r="F6" s="657">
        <v>17.899999999999999</v>
      </c>
      <c r="G6" s="657">
        <v>20.2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3416</v>
      </c>
      <c r="D7" s="617">
        <v>680</v>
      </c>
      <c r="E7" s="617">
        <v>19.7</v>
      </c>
      <c r="F7" s="617">
        <v>18.399999999999999</v>
      </c>
      <c r="G7" s="617">
        <v>21.1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23.1</v>
      </c>
      <c r="C4" s="655">
        <v>222</v>
      </c>
      <c r="D4" s="655">
        <v>7.4</v>
      </c>
      <c r="E4" s="655">
        <v>119</v>
      </c>
      <c r="F4" s="655">
        <v>0.7</v>
      </c>
      <c r="G4" s="655">
        <v>47</v>
      </c>
      <c r="H4" s="655">
        <v>4</v>
      </c>
      <c r="I4" s="655">
        <v>6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22.1</v>
      </c>
      <c r="C5" s="602">
        <v>205</v>
      </c>
      <c r="D5" s="602">
        <v>6.9</v>
      </c>
      <c r="E5" s="602">
        <v>118</v>
      </c>
      <c r="F5" s="602">
        <v>0.7</v>
      </c>
      <c r="G5" s="602">
        <v>50</v>
      </c>
      <c r="H5" s="602">
        <v>5</v>
      </c>
      <c r="I5" s="602">
        <v>8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200</v>
      </c>
      <c r="D6" s="617"/>
      <c r="E6" s="617">
        <v>111</v>
      </c>
      <c r="F6" s="617"/>
      <c r="G6" s="617">
        <v>49</v>
      </c>
      <c r="H6" s="617">
        <v>6</v>
      </c>
      <c r="I6" s="617">
        <v>13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146</v>
      </c>
      <c r="C4" s="1006">
        <v>69</v>
      </c>
      <c r="D4" s="1006">
        <v>77</v>
      </c>
      <c r="E4" s="1005">
        <v>390</v>
      </c>
      <c r="F4" s="1006">
        <v>195</v>
      </c>
      <c r="G4" s="1006">
        <v>195</v>
      </c>
      <c r="H4" s="1007">
        <v>8.1</v>
      </c>
      <c r="I4" s="1007">
        <v>21.6</v>
      </c>
      <c r="J4" s="1007">
        <v>-13.5</v>
      </c>
      <c r="K4" s="70">
        <v>270</v>
      </c>
      <c r="L4" s="55">
        <v>126</v>
      </c>
      <c r="M4" s="110">
        <v>144</v>
      </c>
      <c r="N4" s="55">
        <v>269</v>
      </c>
      <c r="O4" s="55">
        <v>116</v>
      </c>
      <c r="P4" s="110">
        <v>153</v>
      </c>
    </row>
    <row r="5" spans="1:17" x14ac:dyDescent="0.25">
      <c r="A5" s="286">
        <v>2021</v>
      </c>
      <c r="B5" s="1008">
        <v>146</v>
      </c>
      <c r="C5" s="1009">
        <v>75</v>
      </c>
      <c r="D5" s="1009">
        <v>71</v>
      </c>
      <c r="E5" s="1008">
        <v>439</v>
      </c>
      <c r="F5" s="1009">
        <v>196</v>
      </c>
      <c r="G5" s="1009">
        <v>243</v>
      </c>
      <c r="H5" s="1010">
        <v>8.1999999999999993</v>
      </c>
      <c r="I5" s="1010">
        <v>24.6</v>
      </c>
      <c r="J5" s="1010">
        <v>-16.399999999999999</v>
      </c>
      <c r="K5" s="212">
        <v>346</v>
      </c>
      <c r="L5" s="58">
        <v>139</v>
      </c>
      <c r="M5" s="160">
        <v>207</v>
      </c>
      <c r="N5" s="58">
        <v>314</v>
      </c>
      <c r="O5" s="58">
        <v>128</v>
      </c>
      <c r="P5" s="160">
        <v>186</v>
      </c>
    </row>
    <row r="6" spans="1:17" x14ac:dyDescent="0.25">
      <c r="A6" s="219">
        <v>2022</v>
      </c>
      <c r="B6" s="1011">
        <v>138</v>
      </c>
      <c r="C6" s="1012">
        <v>78</v>
      </c>
      <c r="D6" s="1012">
        <v>60</v>
      </c>
      <c r="E6" s="1011">
        <v>367</v>
      </c>
      <c r="F6" s="1012">
        <v>201</v>
      </c>
      <c r="G6" s="1012">
        <v>166</v>
      </c>
      <c r="H6" s="1013">
        <v>8</v>
      </c>
      <c r="I6" s="1013">
        <v>21.3</v>
      </c>
      <c r="J6" s="1013">
        <v>-13.3</v>
      </c>
      <c r="K6" s="1014">
        <v>313</v>
      </c>
      <c r="L6" s="1015">
        <v>137</v>
      </c>
      <c r="M6" s="1016">
        <v>176</v>
      </c>
      <c r="N6" s="1015">
        <v>345</v>
      </c>
      <c r="O6" s="1015">
        <v>143</v>
      </c>
      <c r="P6" s="1016">
        <v>202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77</v>
      </c>
      <c r="C13" s="319">
        <f>IF(ISBLANK(C4),"",C4)</f>
        <v>69</v>
      </c>
      <c r="D13" s="364"/>
      <c r="E13" s="322">
        <f>A4</f>
        <v>2020</v>
      </c>
      <c r="F13" s="319">
        <f>IF(ISBLANK(G4),"",G4)</f>
        <v>195</v>
      </c>
      <c r="G13" s="319">
        <f>IF(ISBLANK(F4),"",F4)</f>
        <v>195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71</v>
      </c>
      <c r="C14" s="320">
        <f t="shared" ref="C14:C15" si="2">IF(ISBLANK(C5),"",C5)</f>
        <v>75</v>
      </c>
      <c r="D14" s="364"/>
      <c r="E14" s="323">
        <f t="shared" ref="E14:E15" si="3">A5</f>
        <v>2021</v>
      </c>
      <c r="F14" s="320">
        <f t="shared" ref="F14:F15" si="4">IF(ISBLANK(G5),"",G5)</f>
        <v>243</v>
      </c>
      <c r="G14" s="320">
        <f t="shared" ref="G14:G15" si="5">IF(ISBLANK(F5),"",F5)</f>
        <v>196</v>
      </c>
      <c r="H14" s="389"/>
      <c r="I14" s="389"/>
      <c r="J14" s="48"/>
      <c r="K14" s="325" t="s">
        <v>536</v>
      </c>
      <c r="L14" s="328">
        <f>IF(ISBLANK(K4),"",K4)</f>
        <v>270</v>
      </c>
      <c r="M14" s="328">
        <f>IF(ISBLANK(K5),"",K5)</f>
        <v>346</v>
      </c>
      <c r="N14" s="328">
        <f>IF(ISBLANK(K6),"",K6)</f>
        <v>313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60</v>
      </c>
      <c r="C15" s="321">
        <f t="shared" si="2"/>
        <v>78</v>
      </c>
      <c r="E15" s="324">
        <f t="shared" si="3"/>
        <v>2022</v>
      </c>
      <c r="F15" s="321">
        <f t="shared" si="4"/>
        <v>166</v>
      </c>
      <c r="G15" s="321">
        <f t="shared" si="5"/>
        <v>201</v>
      </c>
      <c r="H15" s="211"/>
      <c r="I15" s="211"/>
      <c r="J15" s="28"/>
      <c r="K15" s="326" t="s">
        <v>535</v>
      </c>
      <c r="L15" s="329">
        <f>IF(ISBLANK(N4),"",N4)</f>
        <v>269</v>
      </c>
      <c r="M15" s="329">
        <f>IF(ISBLANK(N5),"",N5)</f>
        <v>314</v>
      </c>
      <c r="N15" s="329">
        <f>IF(ISBLANK(N6),"",N6)</f>
        <v>345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270</v>
      </c>
      <c r="M19" s="328">
        <f>IF(ISBLANK(K5),"",K5)</f>
        <v>346</v>
      </c>
      <c r="N19" s="328">
        <f>IF(ISBLANK(K6),"",K6)</f>
        <v>313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269</v>
      </c>
      <c r="M20" s="329">
        <f>IF(ISBLANK(N5),"",N5)</f>
        <v>314</v>
      </c>
      <c r="N20" s="329">
        <f>IF(ISBLANK(N6),"",N6)</f>
        <v>345</v>
      </c>
      <c r="O20" s="364"/>
    </row>
    <row r="21" spans="1:15" x14ac:dyDescent="0.25">
      <c r="A21" s="322">
        <f>A4</f>
        <v>2020</v>
      </c>
      <c r="B21" s="319">
        <f>IF(ISBLANK(D4),"",D4)</f>
        <v>77</v>
      </c>
      <c r="C21" s="319">
        <f>IF(ISBLANK(C4),"",C4)</f>
        <v>69</v>
      </c>
      <c r="E21" s="322">
        <f>A4</f>
        <v>2020</v>
      </c>
      <c r="F21" s="319">
        <f>IF(ISBLANK(G4),"",G4)</f>
        <v>195</v>
      </c>
      <c r="G21" s="319">
        <f>IF(ISBLANK(F4),"",F4)</f>
        <v>195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71</v>
      </c>
      <c r="C22" s="320">
        <f t="shared" ref="C22:C23" si="8">IF(ISBLANK(C5),"",C5)</f>
        <v>75</v>
      </c>
      <c r="E22" s="323">
        <f t="shared" ref="E22:E23" si="9">A5</f>
        <v>2021</v>
      </c>
      <c r="F22" s="320">
        <f t="shared" ref="F22:F23" si="10">IF(ISBLANK(G5),"",G5)</f>
        <v>243</v>
      </c>
      <c r="G22" s="320">
        <f t="shared" ref="G22:G23" si="11">IF(ISBLANK(F5),"",F5)</f>
        <v>196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60</v>
      </c>
      <c r="C23" s="321">
        <f t="shared" si="8"/>
        <v>78</v>
      </c>
      <c r="E23" s="324">
        <f t="shared" si="9"/>
        <v>2022</v>
      </c>
      <c r="F23" s="321">
        <f t="shared" si="10"/>
        <v>166</v>
      </c>
      <c r="G23" s="321">
        <f t="shared" si="11"/>
        <v>201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21</v>
      </c>
      <c r="F5" s="616"/>
      <c r="G5" s="945"/>
      <c r="H5" s="599">
        <v>68</v>
      </c>
      <c r="I5" s="616">
        <v>23</v>
      </c>
      <c r="J5" s="616">
        <v>45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9</v>
      </c>
      <c r="F6" s="1028"/>
      <c r="G6" s="980"/>
      <c r="H6" s="1034">
        <v>70</v>
      </c>
      <c r="I6" s="1028">
        <v>21</v>
      </c>
      <c r="J6" s="1028">
        <v>49</v>
      </c>
      <c r="K6" s="1028"/>
      <c r="L6" s="980"/>
    </row>
    <row r="7" spans="1:12" x14ac:dyDescent="0.25">
      <c r="A7" s="218">
        <v>2022</v>
      </c>
      <c r="B7" s="601">
        <v>5</v>
      </c>
      <c r="C7" s="612"/>
      <c r="D7" s="612"/>
      <c r="E7" s="1034">
        <v>8</v>
      </c>
      <c r="F7" s="1028"/>
      <c r="G7" s="980"/>
      <c r="H7" s="1034">
        <v>66</v>
      </c>
      <c r="I7" s="1028">
        <v>19</v>
      </c>
      <c r="J7" s="1028">
        <v>47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19</v>
      </c>
    </row>
    <row r="15" spans="1:12" ht="30" x14ac:dyDescent="0.25">
      <c r="A15" s="833" t="s">
        <v>1543</v>
      </c>
      <c r="B15" s="623">
        <f>IF(ISBLANK(J7),"",J7)</f>
        <v>47</v>
      </c>
    </row>
    <row r="17" spans="1:2" x14ac:dyDescent="0.25">
      <c r="A17" s="625" t="s">
        <v>1540</v>
      </c>
      <c r="B17" s="621">
        <f>IF(ISBLANK(I7),"",I7)</f>
        <v>19</v>
      </c>
    </row>
    <row r="18" spans="1:2" x14ac:dyDescent="0.25">
      <c r="A18" s="627" t="s">
        <v>1541</v>
      </c>
      <c r="B18" s="623">
        <f>IF(ISBLANK(J7),"",J7)</f>
        <v>47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39.1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59.8</v>
      </c>
      <c r="C6" s="614">
        <v>21.7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57.3</v>
      </c>
      <c r="C10" s="614">
        <v>26.1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</v>
      </c>
      <c r="C14" s="73">
        <v>39.1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88.403000000000006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405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6922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2608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2378.4499999999998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88.403000000000006</v>
      </c>
      <c r="C5" s="611">
        <v>88.403000000000006</v>
      </c>
      <c r="D5" s="751">
        <v>6105</v>
      </c>
      <c r="E5" s="751">
        <v>34</v>
      </c>
      <c r="G5" s="358">
        <v>2014</v>
      </c>
      <c r="H5" s="70">
        <v>2376.02</v>
      </c>
      <c r="I5" s="55">
        <v>20.100000000000001</v>
      </c>
      <c r="J5" s="55">
        <v>2355.92</v>
      </c>
      <c r="K5" s="71">
        <v>4</v>
      </c>
    </row>
    <row r="6" spans="1:12" x14ac:dyDescent="0.25">
      <c r="A6" s="286">
        <v>2021</v>
      </c>
      <c r="B6" s="601">
        <v>88.403000000000006</v>
      </c>
      <c r="C6" s="612">
        <v>88.403000000000006</v>
      </c>
      <c r="D6" s="959">
        <v>5951</v>
      </c>
      <c r="E6" s="959">
        <v>33</v>
      </c>
      <c r="G6" s="480">
        <v>2017</v>
      </c>
      <c r="H6" s="212">
        <v>2376.04</v>
      </c>
      <c r="I6" s="58">
        <v>20.100000000000001</v>
      </c>
      <c r="J6" s="58">
        <v>2355.94</v>
      </c>
      <c r="K6" s="214">
        <v>4</v>
      </c>
    </row>
    <row r="7" spans="1:12" x14ac:dyDescent="0.25">
      <c r="A7" s="218">
        <v>2022</v>
      </c>
      <c r="B7" s="601">
        <v>88.403000000000006</v>
      </c>
      <c r="C7" s="612">
        <v>88.403000000000006</v>
      </c>
      <c r="D7" s="959">
        <v>6223</v>
      </c>
      <c r="E7" s="959">
        <v>34</v>
      </c>
      <c r="G7" s="482">
        <v>2020</v>
      </c>
      <c r="H7" s="72">
        <v>2378.4499999999998</v>
      </c>
      <c r="I7" s="61">
        <v>20.100000000000001</v>
      </c>
      <c r="J7" s="61">
        <v>2358.35</v>
      </c>
      <c r="K7" s="73">
        <v>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88.403000000000006</v>
      </c>
      <c r="D14" s="631">
        <f>A5</f>
        <v>2020</v>
      </c>
      <c r="E14" s="625">
        <f>IF(ISBLANK(D5),"",D5)</f>
        <v>6105</v>
      </c>
      <c r="F14" s="211"/>
      <c r="G14" s="634" t="s">
        <v>925</v>
      </c>
      <c r="H14" s="621">
        <f>IF(ISBLANK(J7),"",J7)</f>
        <v>2358.35</v>
      </c>
      <c r="I14" s="211"/>
      <c r="J14" s="211"/>
    </row>
    <row r="15" spans="1:12" x14ac:dyDescent="0.25">
      <c r="A15" s="870" t="s">
        <v>16</v>
      </c>
      <c r="B15" s="630">
        <f>IF(ISBLANK(B7),"",B7)</f>
        <v>88.403000000000006</v>
      </c>
      <c r="D15" s="632">
        <f t="shared" ref="D15:D16" si="0">A6</f>
        <v>2021</v>
      </c>
      <c r="E15" s="626">
        <f>IF(ISBLANK(D6),"",D6)</f>
        <v>5951</v>
      </c>
      <c r="F15" s="211"/>
      <c r="G15" s="635" t="s">
        <v>926</v>
      </c>
      <c r="H15" s="623">
        <f>IF(ISBLANK(I7),"",I7)</f>
        <v>20.100000000000001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6223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88.403000000000006</v>
      </c>
      <c r="F19" s="253"/>
      <c r="G19" s="634" t="s">
        <v>529</v>
      </c>
      <c r="H19" s="621">
        <f>IF(ISBLANK(J7),"",J7)</f>
        <v>2358.35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88.403000000000006</v>
      </c>
      <c r="F20" s="253"/>
      <c r="G20" s="635" t="s">
        <v>528</v>
      </c>
      <c r="H20" s="623">
        <f>IF(ISBLANK(I7),"",I7)</f>
        <v>20.100000000000001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6922</v>
      </c>
      <c r="D5" s="1093">
        <v>405</v>
      </c>
      <c r="E5" s="1092">
        <v>2608</v>
      </c>
      <c r="F5" s="1093">
        <v>78</v>
      </c>
    </row>
    <row r="6" spans="1:9" x14ac:dyDescent="0.25">
      <c r="A6" s="218">
        <v>2021</v>
      </c>
      <c r="B6" s="1092">
        <v>0.7</v>
      </c>
      <c r="C6" s="1092">
        <v>6922</v>
      </c>
      <c r="D6" s="1093">
        <v>405</v>
      </c>
      <c r="E6" s="1092">
        <v>2608</v>
      </c>
      <c r="F6" s="1093">
        <v>78</v>
      </c>
    </row>
    <row r="7" spans="1:9" x14ac:dyDescent="0.25">
      <c r="A7" s="219">
        <v>2022</v>
      </c>
      <c r="B7" s="73">
        <v>0.8</v>
      </c>
      <c r="C7" s="73">
        <v>6922</v>
      </c>
      <c r="D7" s="73">
        <v>405</v>
      </c>
      <c r="E7" s="73">
        <v>2608</v>
      </c>
      <c r="F7" s="73">
        <v>78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254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163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91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1356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868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488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5.4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131</v>
      </c>
      <c r="C5" s="458">
        <v>129</v>
      </c>
      <c r="D5" s="458">
        <v>2</v>
      </c>
      <c r="E5" s="457">
        <v>968</v>
      </c>
      <c r="F5" s="458">
        <v>958</v>
      </c>
      <c r="G5" s="458">
        <v>10</v>
      </c>
      <c r="H5" s="457">
        <v>7.4</v>
      </c>
      <c r="I5" s="763">
        <v>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204</v>
      </c>
      <c r="C6" s="458">
        <v>204</v>
      </c>
      <c r="D6" s="458">
        <v>0</v>
      </c>
      <c r="E6" s="457">
        <v>944</v>
      </c>
      <c r="F6" s="458">
        <v>944</v>
      </c>
      <c r="G6" s="458">
        <v>0</v>
      </c>
      <c r="H6" s="457">
        <v>4.5999999999999996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254</v>
      </c>
      <c r="C7" s="612">
        <v>163</v>
      </c>
      <c r="D7" s="612">
        <v>91</v>
      </c>
      <c r="E7" s="601">
        <v>1356</v>
      </c>
      <c r="F7" s="612">
        <v>868</v>
      </c>
      <c r="G7" s="612">
        <v>488</v>
      </c>
      <c r="H7" s="947">
        <v>5.3</v>
      </c>
      <c r="I7" s="948">
        <v>5.4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131</v>
      </c>
      <c r="C14" s="674">
        <f t="shared" ref="C14:D14" si="0">IF(ISBLANK(C5),"",C5)</f>
        <v>129</v>
      </c>
      <c r="D14" s="669">
        <f t="shared" si="0"/>
        <v>2</v>
      </c>
      <c r="F14" s="884">
        <f>A5</f>
        <v>2020</v>
      </c>
      <c r="G14" s="674">
        <f>IF(ISBLANK(E5),"",E5)</f>
        <v>968</v>
      </c>
      <c r="H14" s="674">
        <f t="shared" ref="H14:I16" si="1">IF(ISBLANK(F5),"",F5)</f>
        <v>958</v>
      </c>
      <c r="I14" s="669">
        <f t="shared" si="1"/>
        <v>10</v>
      </c>
      <c r="J14" s="756"/>
      <c r="K14" s="884">
        <f>A5</f>
        <v>2020</v>
      </c>
      <c r="L14" s="674">
        <f>IF(ISBLANK(H5),"",H5)</f>
        <v>7.4</v>
      </c>
      <c r="M14" s="669">
        <f>IF(ISBLANK(I5),"",I5)</f>
        <v>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204</v>
      </c>
      <c r="C15" s="879">
        <f t="shared" si="3"/>
        <v>204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944</v>
      </c>
      <c r="H15" s="853">
        <f t="shared" si="1"/>
        <v>944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4.5999999999999996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254</v>
      </c>
      <c r="C16" s="888">
        <f t="shared" si="3"/>
        <v>163</v>
      </c>
      <c r="D16" s="889">
        <f t="shared" si="3"/>
        <v>91</v>
      </c>
      <c r="F16" s="891">
        <f t="shared" si="4"/>
        <v>2022</v>
      </c>
      <c r="G16" s="676">
        <f t="shared" si="5"/>
        <v>1356</v>
      </c>
      <c r="H16" s="676">
        <f t="shared" si="1"/>
        <v>868</v>
      </c>
      <c r="I16" s="671">
        <f t="shared" si="1"/>
        <v>488</v>
      </c>
      <c r="J16" s="211"/>
      <c r="K16" s="891">
        <f t="shared" si="6"/>
        <v>2022</v>
      </c>
      <c r="L16" s="676">
        <f t="shared" si="7"/>
        <v>5.3</v>
      </c>
      <c r="M16" s="671">
        <f t="shared" si="7"/>
        <v>5.4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131</v>
      </c>
      <c r="C22" s="674">
        <f t="shared" ref="C22:D22" si="8">IF(ISBLANK(C5),"",C5)</f>
        <v>129</v>
      </c>
      <c r="D22" s="669">
        <f t="shared" si="8"/>
        <v>2</v>
      </c>
      <c r="F22" s="884">
        <f>A5</f>
        <v>2020</v>
      </c>
      <c r="G22" s="674">
        <f>IF(ISBLANK(E5),"",E5)</f>
        <v>968</v>
      </c>
      <c r="H22" s="674">
        <f t="shared" ref="H22:I24" si="9">IF(ISBLANK(F5),"",F5)</f>
        <v>958</v>
      </c>
      <c r="I22" s="669">
        <f t="shared" si="9"/>
        <v>10</v>
      </c>
      <c r="J22" s="756"/>
      <c r="K22" s="884">
        <f>A5</f>
        <v>2020</v>
      </c>
      <c r="L22" s="674">
        <f>IF(ISBLANK(H5),"",H5)</f>
        <v>7.4</v>
      </c>
      <c r="M22" s="669">
        <f>IF(ISBLANK(I5),"",I5)</f>
        <v>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204</v>
      </c>
      <c r="C23" s="853">
        <f t="shared" si="11"/>
        <v>204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944</v>
      </c>
      <c r="H23" s="853">
        <f t="shared" si="9"/>
        <v>944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4.5999999999999996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254</v>
      </c>
      <c r="C24" s="676">
        <f t="shared" si="11"/>
        <v>163</v>
      </c>
      <c r="D24" s="671">
        <f t="shared" si="11"/>
        <v>91</v>
      </c>
      <c r="F24" s="891">
        <f t="shared" si="12"/>
        <v>2022</v>
      </c>
      <c r="G24" s="676">
        <f t="shared" si="13"/>
        <v>1356</v>
      </c>
      <c r="H24" s="676">
        <f t="shared" si="9"/>
        <v>868</v>
      </c>
      <c r="I24" s="671">
        <f t="shared" si="9"/>
        <v>488</v>
      </c>
      <c r="J24" s="211"/>
      <c r="K24" s="891">
        <f t="shared" si="14"/>
        <v>2022</v>
      </c>
      <c r="L24" s="676">
        <f t="shared" si="15"/>
        <v>5.3</v>
      </c>
      <c r="M24" s="671">
        <f t="shared" si="15"/>
        <v>5.4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66</v>
      </c>
      <c r="C3" s="71">
        <v>23</v>
      </c>
      <c r="D3" s="71">
        <v>14.3</v>
      </c>
      <c r="F3" s="105" t="s">
        <v>537</v>
      </c>
      <c r="G3" s="97">
        <f>IF(ISBLANK(B3),"",B3)</f>
        <v>66</v>
      </c>
      <c r="H3" s="97">
        <f>IF(ISBLANK(B4),"",B4)</f>
        <v>84</v>
      </c>
      <c r="I3" s="97">
        <f>IF(ISBLANK(B5),"",B5)</f>
        <v>71</v>
      </c>
      <c r="J3" s="365"/>
    </row>
    <row r="4" spans="1:12" x14ac:dyDescent="0.25">
      <c r="A4" s="286">
        <v>2021</v>
      </c>
      <c r="B4" s="214">
        <v>84</v>
      </c>
      <c r="C4" s="214">
        <v>25</v>
      </c>
      <c r="D4" s="214">
        <v>14.7</v>
      </c>
      <c r="F4" s="130" t="s">
        <v>538</v>
      </c>
      <c r="G4" s="98">
        <f>IF(ISBLANK(C3),"",C3)</f>
        <v>23</v>
      </c>
      <c r="H4" s="98">
        <f>IF(ISBLANK(C4),"",C4)</f>
        <v>25</v>
      </c>
      <c r="I4" s="98">
        <f>IF(ISBLANK(C5),"",C5)</f>
        <v>12</v>
      </c>
      <c r="J4" s="365"/>
    </row>
    <row r="5" spans="1:12" x14ac:dyDescent="0.25">
      <c r="A5" s="218">
        <v>2022</v>
      </c>
      <c r="B5" s="168">
        <v>71</v>
      </c>
      <c r="C5" s="168">
        <v>12</v>
      </c>
      <c r="D5" s="168">
        <v>12.4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66</v>
      </c>
      <c r="H8" s="97">
        <f>IF(ISBLANK(B4),"",B4)</f>
        <v>84</v>
      </c>
      <c r="I8" s="97">
        <f>IF(ISBLANK(B5),"",B5)</f>
        <v>71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23</v>
      </c>
      <c r="H9" s="98">
        <f>IF(ISBLANK(C4),"",C4)</f>
        <v>25</v>
      </c>
      <c r="I9" s="98">
        <f>IF(ISBLANK(C5),"",C5)</f>
        <v>12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14.7</v>
      </c>
      <c r="I13" s="132">
        <f>IF(ISBLANK(D5),"",D5)</f>
        <v>12.4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385</v>
      </c>
      <c r="C4" s="110">
        <v>397</v>
      </c>
      <c r="E4" s="29" t="s">
        <v>540</v>
      </c>
      <c r="F4" s="163">
        <f>B4/($B$22+$C$22)*100</f>
        <v>2.2368115268417381</v>
      </c>
      <c r="G4" s="163">
        <f>C4/($B$22+$C$22)*100</f>
        <v>2.306530327678364</v>
      </c>
      <c r="J4" s="29" t="s">
        <v>540</v>
      </c>
      <c r="K4" s="163">
        <f>G4</f>
        <v>2.306530327678364</v>
      </c>
    </row>
    <row r="5" spans="1:11" x14ac:dyDescent="0.25">
      <c r="A5" s="202" t="s">
        <v>541</v>
      </c>
      <c r="B5" s="212">
        <v>391</v>
      </c>
      <c r="C5" s="160">
        <v>447</v>
      </c>
      <c r="E5" s="29" t="s">
        <v>541</v>
      </c>
      <c r="F5" s="163">
        <f t="shared" ref="F5:G21" si="0">B5/($B$22+$C$22)*100</f>
        <v>2.2716709272600508</v>
      </c>
      <c r="G5" s="163">
        <f t="shared" si="0"/>
        <v>2.5970253311643039</v>
      </c>
      <c r="J5" s="29" t="s">
        <v>541</v>
      </c>
      <c r="K5" s="163">
        <f t="shared" ref="K5:K21" si="1">G5</f>
        <v>2.5970253311643039</v>
      </c>
    </row>
    <row r="6" spans="1:11" x14ac:dyDescent="0.25">
      <c r="A6" s="202" t="s">
        <v>542</v>
      </c>
      <c r="B6" s="212">
        <v>389</v>
      </c>
      <c r="C6" s="160">
        <v>443</v>
      </c>
      <c r="E6" s="29" t="s">
        <v>542</v>
      </c>
      <c r="F6" s="163">
        <f t="shared" si="0"/>
        <v>2.2600511271206134</v>
      </c>
      <c r="G6" s="163">
        <f t="shared" si="0"/>
        <v>2.5737857308854291</v>
      </c>
      <c r="J6" s="29" t="s">
        <v>542</v>
      </c>
      <c r="K6" s="163">
        <f t="shared" si="1"/>
        <v>2.5737857308854291</v>
      </c>
    </row>
    <row r="7" spans="1:11" x14ac:dyDescent="0.25">
      <c r="A7" s="202" t="s">
        <v>543</v>
      </c>
      <c r="B7" s="212">
        <v>433</v>
      </c>
      <c r="C7" s="160">
        <v>455</v>
      </c>
      <c r="E7" s="29" t="s">
        <v>543</v>
      </c>
      <c r="F7" s="163">
        <f t="shared" si="0"/>
        <v>2.5156867301882406</v>
      </c>
      <c r="G7" s="163">
        <f t="shared" si="0"/>
        <v>2.643504531722054</v>
      </c>
      <c r="J7" s="29" t="s">
        <v>543</v>
      </c>
      <c r="K7" s="163">
        <f t="shared" si="1"/>
        <v>2.643504531722054</v>
      </c>
    </row>
    <row r="8" spans="1:11" x14ac:dyDescent="0.25">
      <c r="A8" s="202" t="s">
        <v>544</v>
      </c>
      <c r="B8" s="212">
        <v>389</v>
      </c>
      <c r="C8" s="160">
        <v>415</v>
      </c>
      <c r="E8" s="29" t="s">
        <v>544</v>
      </c>
      <c r="F8" s="163">
        <f t="shared" si="0"/>
        <v>2.2600511271206134</v>
      </c>
      <c r="G8" s="163">
        <f t="shared" si="0"/>
        <v>2.4111085289333025</v>
      </c>
      <c r="J8" s="29" t="s">
        <v>544</v>
      </c>
      <c r="K8" s="163">
        <f t="shared" si="1"/>
        <v>2.4111085289333025</v>
      </c>
    </row>
    <row r="9" spans="1:11" x14ac:dyDescent="0.25">
      <c r="A9" s="202" t="s">
        <v>545</v>
      </c>
      <c r="B9" s="212">
        <v>446</v>
      </c>
      <c r="C9" s="160">
        <v>513</v>
      </c>
      <c r="E9" s="29" t="s">
        <v>545</v>
      </c>
      <c r="F9" s="163">
        <f t="shared" si="0"/>
        <v>2.5912154310945854</v>
      </c>
      <c r="G9" s="163">
        <f t="shared" si="0"/>
        <v>2.980478735765745</v>
      </c>
      <c r="J9" s="29" t="s">
        <v>545</v>
      </c>
      <c r="K9" s="163">
        <f t="shared" si="1"/>
        <v>2.980478735765745</v>
      </c>
    </row>
    <row r="10" spans="1:11" x14ac:dyDescent="0.25">
      <c r="A10" s="202" t="s">
        <v>546</v>
      </c>
      <c r="B10" s="212">
        <v>456</v>
      </c>
      <c r="C10" s="160">
        <v>527</v>
      </c>
      <c r="E10" s="29" t="s">
        <v>546</v>
      </c>
      <c r="F10" s="163">
        <f t="shared" si="0"/>
        <v>2.6493144317917734</v>
      </c>
      <c r="G10" s="163">
        <f t="shared" si="0"/>
        <v>3.0618173367418082</v>
      </c>
      <c r="J10" s="29" t="s">
        <v>546</v>
      </c>
      <c r="K10" s="163">
        <f t="shared" si="1"/>
        <v>3.0618173367418082</v>
      </c>
    </row>
    <row r="11" spans="1:11" x14ac:dyDescent="0.25">
      <c r="A11" s="202" t="s">
        <v>547</v>
      </c>
      <c r="B11" s="212">
        <v>451</v>
      </c>
      <c r="C11" s="160">
        <v>550</v>
      </c>
      <c r="E11" s="29" t="s">
        <v>547</v>
      </c>
      <c r="F11" s="163">
        <f t="shared" si="0"/>
        <v>2.6202649314431792</v>
      </c>
      <c r="G11" s="163">
        <f t="shared" si="0"/>
        <v>3.1954450383453405</v>
      </c>
      <c r="J11" s="29" t="s">
        <v>547</v>
      </c>
      <c r="K11" s="163">
        <f t="shared" si="1"/>
        <v>3.1954450383453405</v>
      </c>
    </row>
    <row r="12" spans="1:11" x14ac:dyDescent="0.25">
      <c r="A12" s="202" t="s">
        <v>548</v>
      </c>
      <c r="B12" s="212">
        <v>450</v>
      </c>
      <c r="C12" s="160">
        <v>527</v>
      </c>
      <c r="E12" s="29" t="s">
        <v>548</v>
      </c>
      <c r="F12" s="163">
        <f t="shared" si="0"/>
        <v>2.6144550313734602</v>
      </c>
      <c r="G12" s="163">
        <f t="shared" si="0"/>
        <v>3.0618173367418082</v>
      </c>
      <c r="J12" s="29" t="s">
        <v>548</v>
      </c>
      <c r="K12" s="163">
        <f t="shared" si="1"/>
        <v>3.0618173367418082</v>
      </c>
    </row>
    <row r="13" spans="1:11" x14ac:dyDescent="0.25">
      <c r="A13" s="202" t="s">
        <v>549</v>
      </c>
      <c r="B13" s="212">
        <v>539</v>
      </c>
      <c r="C13" s="160">
        <v>581</v>
      </c>
      <c r="E13" s="29" t="s">
        <v>549</v>
      </c>
      <c r="F13" s="163">
        <f t="shared" si="0"/>
        <v>3.1315361375784336</v>
      </c>
      <c r="G13" s="163">
        <f t="shared" si="0"/>
        <v>3.3755519405066234</v>
      </c>
      <c r="J13" s="29" t="s">
        <v>549</v>
      </c>
      <c r="K13" s="163">
        <f t="shared" si="1"/>
        <v>3.3755519405066234</v>
      </c>
    </row>
    <row r="14" spans="1:11" x14ac:dyDescent="0.25">
      <c r="A14" s="202" t="s">
        <v>550</v>
      </c>
      <c r="B14" s="212">
        <v>584</v>
      </c>
      <c r="C14" s="160">
        <v>585</v>
      </c>
      <c r="E14" s="29" t="s">
        <v>550</v>
      </c>
      <c r="F14" s="163">
        <f t="shared" si="0"/>
        <v>3.3929816407157793</v>
      </c>
      <c r="G14" s="163">
        <f t="shared" si="0"/>
        <v>3.3987915407854987</v>
      </c>
      <c r="J14" s="29" t="s">
        <v>550</v>
      </c>
      <c r="K14" s="163">
        <f t="shared" si="1"/>
        <v>3.3987915407854987</v>
      </c>
    </row>
    <row r="15" spans="1:11" x14ac:dyDescent="0.25">
      <c r="A15" s="202" t="s">
        <v>551</v>
      </c>
      <c r="B15" s="212">
        <v>642</v>
      </c>
      <c r="C15" s="160">
        <v>651</v>
      </c>
      <c r="E15" s="29" t="s">
        <v>551</v>
      </c>
      <c r="F15" s="163">
        <f t="shared" si="0"/>
        <v>3.7299558447594703</v>
      </c>
      <c r="G15" s="163">
        <f t="shared" si="0"/>
        <v>3.7822449453869393</v>
      </c>
      <c r="J15" s="29" t="s">
        <v>551</v>
      </c>
      <c r="K15" s="163">
        <f t="shared" si="1"/>
        <v>3.7822449453869393</v>
      </c>
    </row>
    <row r="16" spans="1:11" x14ac:dyDescent="0.25">
      <c r="A16" s="202" t="s">
        <v>552</v>
      </c>
      <c r="B16" s="212">
        <v>669</v>
      </c>
      <c r="C16" s="160">
        <v>685</v>
      </c>
      <c r="E16" s="29" t="s">
        <v>552</v>
      </c>
      <c r="F16" s="163">
        <f t="shared" si="0"/>
        <v>3.8868231466418774</v>
      </c>
      <c r="G16" s="163">
        <f t="shared" si="0"/>
        <v>3.9797815477573786</v>
      </c>
      <c r="J16" s="29" t="s">
        <v>552</v>
      </c>
      <c r="K16" s="163">
        <f t="shared" si="1"/>
        <v>3.9797815477573786</v>
      </c>
    </row>
    <row r="17" spans="1:11" x14ac:dyDescent="0.25">
      <c r="A17" s="202" t="s">
        <v>553</v>
      </c>
      <c r="B17" s="212">
        <v>736</v>
      </c>
      <c r="C17" s="160">
        <v>733</v>
      </c>
      <c r="E17" s="29" t="s">
        <v>553</v>
      </c>
      <c r="F17" s="163">
        <f t="shared" si="0"/>
        <v>4.276086451313037</v>
      </c>
      <c r="G17" s="163">
        <f t="shared" si="0"/>
        <v>4.2586567511038806</v>
      </c>
      <c r="J17" s="29" t="s">
        <v>553</v>
      </c>
      <c r="K17" s="163">
        <f t="shared" si="1"/>
        <v>4.2586567511038806</v>
      </c>
    </row>
    <row r="18" spans="1:11" x14ac:dyDescent="0.25">
      <c r="A18" s="202" t="s">
        <v>554</v>
      </c>
      <c r="B18" s="212">
        <v>610</v>
      </c>
      <c r="C18" s="160">
        <v>548</v>
      </c>
      <c r="E18" s="29" t="s">
        <v>554</v>
      </c>
      <c r="F18" s="163">
        <f t="shared" si="0"/>
        <v>3.5440390425284685</v>
      </c>
      <c r="G18" s="163">
        <f t="shared" si="0"/>
        <v>3.1838252382059027</v>
      </c>
      <c r="J18" s="29" t="s">
        <v>554</v>
      </c>
      <c r="K18" s="163">
        <f t="shared" si="1"/>
        <v>3.1838252382059027</v>
      </c>
    </row>
    <row r="19" spans="1:11" x14ac:dyDescent="0.25">
      <c r="A19" s="202" t="s">
        <v>555</v>
      </c>
      <c r="B19" s="212">
        <v>458</v>
      </c>
      <c r="C19" s="160">
        <v>282</v>
      </c>
      <c r="E19" s="29" t="s">
        <v>555</v>
      </c>
      <c r="F19" s="163">
        <f t="shared" si="0"/>
        <v>2.6609342319312108</v>
      </c>
      <c r="G19" s="163">
        <f t="shared" si="0"/>
        <v>1.6383918196607019</v>
      </c>
      <c r="J19" s="29" t="s">
        <v>555</v>
      </c>
      <c r="K19" s="163">
        <f t="shared" si="1"/>
        <v>1.6383918196607019</v>
      </c>
    </row>
    <row r="20" spans="1:11" x14ac:dyDescent="0.25">
      <c r="A20" s="202" t="s">
        <v>556</v>
      </c>
      <c r="B20" s="212">
        <v>318</v>
      </c>
      <c r="C20" s="160">
        <v>190</v>
      </c>
      <c r="E20" s="29" t="s">
        <v>556</v>
      </c>
      <c r="F20" s="163">
        <f t="shared" si="0"/>
        <v>1.8475482221705788</v>
      </c>
      <c r="G20" s="163">
        <f t="shared" si="0"/>
        <v>1.1038810132465722</v>
      </c>
      <c r="J20" s="29" t="s">
        <v>556</v>
      </c>
      <c r="K20" s="163">
        <f t="shared" si="1"/>
        <v>1.1038810132465722</v>
      </c>
    </row>
    <row r="21" spans="1:11" x14ac:dyDescent="0.25">
      <c r="A21" s="203" t="s">
        <v>557</v>
      </c>
      <c r="B21" s="72">
        <v>226</v>
      </c>
      <c r="C21" s="111">
        <v>111</v>
      </c>
      <c r="E21" s="31" t="s">
        <v>557</v>
      </c>
      <c r="F21" s="163">
        <f t="shared" si="0"/>
        <v>1.3130374157564488</v>
      </c>
      <c r="G21" s="163">
        <f t="shared" si="0"/>
        <v>0.64489890773878689</v>
      </c>
      <c r="J21" s="31" t="s">
        <v>557</v>
      </c>
      <c r="K21" s="210">
        <f t="shared" si="1"/>
        <v>0.64489890773878689</v>
      </c>
    </row>
    <row r="22" spans="1:11" x14ac:dyDescent="0.25">
      <c r="A22" s="309" t="s">
        <v>16</v>
      </c>
      <c r="B22" s="121">
        <f>SUM(B4:B21)</f>
        <v>8572</v>
      </c>
      <c r="C22" s="124">
        <f>SUM(C4:C21)</f>
        <v>8640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731</v>
      </c>
      <c r="C3" s="110">
        <v>930</v>
      </c>
      <c r="E3" s="297" t="s">
        <v>709</v>
      </c>
      <c r="F3" s="71">
        <v>51.22</v>
      </c>
      <c r="G3" s="71">
        <v>56.59</v>
      </c>
      <c r="K3" s="122" t="s">
        <v>16</v>
      </c>
      <c r="L3" s="71">
        <v>2.89</v>
      </c>
      <c r="M3" s="71">
        <v>2.62</v>
      </c>
    </row>
    <row r="4" spans="1:16" x14ac:dyDescent="0.25">
      <c r="A4" s="202" t="s">
        <v>704</v>
      </c>
      <c r="B4" s="212">
        <v>791</v>
      </c>
      <c r="C4" s="160">
        <v>1038</v>
      </c>
      <c r="E4" s="298" t="s">
        <v>710</v>
      </c>
      <c r="F4" s="214">
        <v>39.14</v>
      </c>
      <c r="G4" s="214">
        <v>30.77</v>
      </c>
      <c r="K4" s="215" t="s">
        <v>212</v>
      </c>
      <c r="L4" s="214">
        <v>2.74</v>
      </c>
      <c r="M4" s="214">
        <v>2.5299999999999998</v>
      </c>
      <c r="N4" s="211"/>
    </row>
    <row r="5" spans="1:16" x14ac:dyDescent="0.25">
      <c r="A5" s="202" t="s">
        <v>705</v>
      </c>
      <c r="B5" s="212">
        <v>572</v>
      </c>
      <c r="C5" s="160">
        <v>627</v>
      </c>
      <c r="E5" s="298" t="s">
        <v>711</v>
      </c>
      <c r="F5" s="214">
        <v>7.02</v>
      </c>
      <c r="G5" s="214">
        <v>9.14</v>
      </c>
      <c r="K5" s="123" t="s">
        <v>213</v>
      </c>
      <c r="L5" s="73">
        <v>3.01</v>
      </c>
      <c r="M5" s="73">
        <v>2.69</v>
      </c>
      <c r="N5" s="211"/>
    </row>
    <row r="6" spans="1:16" x14ac:dyDescent="0.25">
      <c r="A6" s="202" t="s">
        <v>706</v>
      </c>
      <c r="B6" s="212">
        <v>477</v>
      </c>
      <c r="C6" s="160">
        <v>588</v>
      </c>
      <c r="E6" s="298" t="s">
        <v>712</v>
      </c>
      <c r="F6" s="214">
        <v>1.68</v>
      </c>
      <c r="G6" s="214">
        <v>2.39</v>
      </c>
      <c r="K6" s="226"/>
      <c r="L6" s="164"/>
      <c r="M6" s="211"/>
    </row>
    <row r="7" spans="1:16" x14ac:dyDescent="0.25">
      <c r="A7" s="202" t="s">
        <v>707</v>
      </c>
      <c r="B7" s="212">
        <v>216</v>
      </c>
      <c r="C7" s="160">
        <v>397</v>
      </c>
      <c r="E7" s="299" t="s">
        <v>713</v>
      </c>
      <c r="F7" s="73">
        <v>0.94</v>
      </c>
      <c r="G7" s="73">
        <v>1.1200000000000001</v>
      </c>
      <c r="K7" s="227"/>
      <c r="L7" s="211"/>
      <c r="M7" s="211"/>
    </row>
    <row r="8" spans="1:16" x14ac:dyDescent="0.25">
      <c r="A8" s="203" t="s">
        <v>708</v>
      </c>
      <c r="B8" s="72">
        <v>158</v>
      </c>
      <c r="C8" s="111">
        <v>418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23.261630815407706</v>
      </c>
      <c r="C13" s="301">
        <f>B3/SUM(B3:B8)*100</f>
        <v>24.821731748726656</v>
      </c>
      <c r="E13" s="217" t="s">
        <v>836</v>
      </c>
      <c r="F13" s="289">
        <f>IF(ISBLANK(F3),"",F3)</f>
        <v>51.22</v>
      </c>
      <c r="G13" s="289">
        <f>IF(ISBLANK(G3),"",G3)</f>
        <v>56.59</v>
      </c>
    </row>
    <row r="14" spans="1:16" x14ac:dyDescent="0.25">
      <c r="A14" s="220" t="s">
        <v>825</v>
      </c>
      <c r="B14" s="305">
        <f>C4/SUM(C3:C8)*100</f>
        <v>25.962981490745374</v>
      </c>
      <c r="C14" s="302">
        <f>B4/SUM(B3:B8)*100</f>
        <v>26.859083191850598</v>
      </c>
      <c r="E14" s="286" t="s">
        <v>837</v>
      </c>
      <c r="F14" s="290">
        <f t="shared" ref="F14:G17" si="0">IF(ISBLANK(F4),"",F4)</f>
        <v>39.14</v>
      </c>
      <c r="G14" s="290">
        <f t="shared" si="0"/>
        <v>30.77</v>
      </c>
    </row>
    <row r="15" spans="1:16" x14ac:dyDescent="0.25">
      <c r="A15" s="220" t="s">
        <v>826</v>
      </c>
      <c r="B15" s="305">
        <f>C5/SUM(C3:C8)*100</f>
        <v>15.682841420710355</v>
      </c>
      <c r="C15" s="302">
        <f>B5/SUM(B3:B8)*100</f>
        <v>19.422750424448218</v>
      </c>
      <c r="E15" s="286" t="s">
        <v>838</v>
      </c>
      <c r="F15" s="290">
        <f t="shared" si="0"/>
        <v>7.02</v>
      </c>
      <c r="G15" s="290">
        <f t="shared" si="0"/>
        <v>9.14</v>
      </c>
    </row>
    <row r="16" spans="1:16" x14ac:dyDescent="0.25">
      <c r="A16" s="220" t="s">
        <v>827</v>
      </c>
      <c r="B16" s="305">
        <f>C6/SUM(C3:C8)*100</f>
        <v>14.707353676838419</v>
      </c>
      <c r="C16" s="302">
        <f>B6/SUM(B3:B8)*100</f>
        <v>16.196943972835314</v>
      </c>
      <c r="E16" s="286" t="s">
        <v>839</v>
      </c>
      <c r="F16" s="290">
        <f t="shared" si="0"/>
        <v>1.68</v>
      </c>
      <c r="G16" s="290">
        <f t="shared" si="0"/>
        <v>2.39</v>
      </c>
    </row>
    <row r="17" spans="1:18" x14ac:dyDescent="0.25">
      <c r="A17" s="220" t="s">
        <v>828</v>
      </c>
      <c r="B17" s="305">
        <f>C7/SUM(C3:C8)*100</f>
        <v>9.9299649824912457</v>
      </c>
      <c r="C17" s="302">
        <f>B7/SUM(B3:B8)*100</f>
        <v>7.3344651952461799</v>
      </c>
      <c r="E17" s="219" t="s">
        <v>840</v>
      </c>
      <c r="F17" s="291">
        <f t="shared" si="0"/>
        <v>0.94</v>
      </c>
      <c r="G17" s="291">
        <f t="shared" si="0"/>
        <v>1.1200000000000001</v>
      </c>
    </row>
    <row r="18" spans="1:18" x14ac:dyDescent="0.25">
      <c r="A18" s="221" t="s">
        <v>829</v>
      </c>
      <c r="B18" s="306">
        <f>C8/SUM(C3:C8)*100</f>
        <v>10.455227613806903</v>
      </c>
      <c r="C18" s="303">
        <f>B8/SUM(B3:B8)*100</f>
        <v>5.3650254668930391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23.261630815407706</v>
      </c>
      <c r="C22" s="301">
        <f>C13</f>
        <v>24.821731748726656</v>
      </c>
    </row>
    <row r="23" spans="1:18" x14ac:dyDescent="0.25">
      <c r="A23" s="220" t="s">
        <v>831</v>
      </c>
      <c r="B23" s="305">
        <f t="shared" ref="B23:C27" si="1">B14</f>
        <v>25.962981490745374</v>
      </c>
      <c r="C23" s="302">
        <f t="shared" si="1"/>
        <v>26.859083191850598</v>
      </c>
    </row>
    <row r="24" spans="1:18" x14ac:dyDescent="0.25">
      <c r="A24" s="307" t="s">
        <v>832</v>
      </c>
      <c r="B24" s="305">
        <f t="shared" si="1"/>
        <v>15.682841420710355</v>
      </c>
      <c r="C24" s="302">
        <f t="shared" si="1"/>
        <v>19.422750424448218</v>
      </c>
    </row>
    <row r="25" spans="1:18" x14ac:dyDescent="0.25">
      <c r="A25" s="220" t="s">
        <v>833</v>
      </c>
      <c r="B25" s="305">
        <f t="shared" si="1"/>
        <v>14.707353676838419</v>
      </c>
      <c r="C25" s="302">
        <f t="shared" si="1"/>
        <v>16.196943972835314</v>
      </c>
    </row>
    <row r="26" spans="1:18" x14ac:dyDescent="0.25">
      <c r="A26" s="220" t="s">
        <v>834</v>
      </c>
      <c r="B26" s="305">
        <f t="shared" si="1"/>
        <v>9.9299649824912457</v>
      </c>
      <c r="C26" s="302">
        <f t="shared" si="1"/>
        <v>7.3344651952461799</v>
      </c>
    </row>
    <row r="27" spans="1:18" x14ac:dyDescent="0.25">
      <c r="A27" s="308" t="s">
        <v>835</v>
      </c>
      <c r="B27" s="306">
        <f t="shared" si="1"/>
        <v>10.455227613806903</v>
      </c>
      <c r="C27" s="303">
        <f t="shared" si="1"/>
        <v>5.3650254668930391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860</v>
      </c>
      <c r="C34" s="110">
        <v>1080</v>
      </c>
      <c r="E34" s="297" t="s">
        <v>709</v>
      </c>
      <c r="F34" s="71">
        <v>56.59</v>
      </c>
      <c r="G34" s="211"/>
      <c r="K34" s="122" t="s">
        <v>16</v>
      </c>
      <c r="L34" s="71">
        <v>2.62</v>
      </c>
      <c r="M34" s="211"/>
    </row>
    <row r="35" spans="1:16" x14ac:dyDescent="0.25">
      <c r="A35" s="202" t="s">
        <v>704</v>
      </c>
      <c r="B35" s="212">
        <v>798</v>
      </c>
      <c r="C35" s="160">
        <v>1017</v>
      </c>
      <c r="E35" s="298" t="s">
        <v>710</v>
      </c>
      <c r="F35" s="214">
        <v>30.77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491</v>
      </c>
      <c r="C36" s="160">
        <v>584</v>
      </c>
      <c r="E36" s="298" t="s">
        <v>711</v>
      </c>
      <c r="F36" s="214">
        <v>9.14</v>
      </c>
      <c r="G36" s="211"/>
      <c r="K36" s="123" t="s">
        <v>213</v>
      </c>
      <c r="L36" s="73">
        <v>2.69</v>
      </c>
      <c r="M36" s="211"/>
      <c r="N36" s="288">
        <v>2022</v>
      </c>
    </row>
    <row r="37" spans="1:16" x14ac:dyDescent="0.25">
      <c r="A37" s="202" t="s">
        <v>706</v>
      </c>
      <c r="B37" s="212">
        <v>336</v>
      </c>
      <c r="C37" s="160">
        <v>468</v>
      </c>
      <c r="E37" s="298" t="s">
        <v>712</v>
      </c>
      <c r="F37" s="214">
        <v>2.39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188</v>
      </c>
      <c r="C38" s="160">
        <v>312</v>
      </c>
      <c r="E38" s="299" t="s">
        <v>713</v>
      </c>
      <c r="F38" s="73">
        <v>1.1200000000000001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138</v>
      </c>
      <c r="C39" s="111">
        <v>246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29.134070677097384</v>
      </c>
      <c r="C44" s="301">
        <f>B34/SUM(B34:B39)*100</f>
        <v>30.594094628246175</v>
      </c>
      <c r="E44" s="217" t="s">
        <v>836</v>
      </c>
      <c r="F44" s="289">
        <f>IF(ISBLANK(F34),"",F34)</f>
        <v>56.59</v>
      </c>
    </row>
    <row r="45" spans="1:16" x14ac:dyDescent="0.25">
      <c r="A45" s="220" t="s">
        <v>825</v>
      </c>
      <c r="B45" s="305">
        <f>C35/SUM(C34:C39)*100</f>
        <v>27.434583220933366</v>
      </c>
      <c r="C45" s="302">
        <f>B35/SUM(B34:B39)*100</f>
        <v>28.388473852721454</v>
      </c>
      <c r="E45" s="286" t="s">
        <v>837</v>
      </c>
      <c r="F45" s="290">
        <f t="shared" ref="F45:F48" si="2">IF(ISBLANK(F35),"",F35)</f>
        <v>30.77</v>
      </c>
    </row>
    <row r="46" spans="1:16" x14ac:dyDescent="0.25">
      <c r="A46" s="220" t="s">
        <v>826</v>
      </c>
      <c r="B46" s="305">
        <f>C36/SUM(C34:C39)*100</f>
        <v>15.753978958726734</v>
      </c>
      <c r="C46" s="302">
        <f>B36/SUM(B34:B39)*100</f>
        <v>17.467093561010316</v>
      </c>
      <c r="E46" s="286" t="s">
        <v>838</v>
      </c>
      <c r="F46" s="290">
        <f t="shared" si="2"/>
        <v>9.14</v>
      </c>
    </row>
    <row r="47" spans="1:16" x14ac:dyDescent="0.25">
      <c r="A47" s="220" t="s">
        <v>827</v>
      </c>
      <c r="B47" s="305">
        <f>C37/SUM(C34:C39)*100</f>
        <v>12.624763960075533</v>
      </c>
      <c r="C47" s="302">
        <f>B37/SUM(B34:B39)*100</f>
        <v>11.953041622198505</v>
      </c>
      <c r="E47" s="286" t="s">
        <v>839</v>
      </c>
      <c r="F47" s="290">
        <f t="shared" si="2"/>
        <v>2.39</v>
      </c>
    </row>
    <row r="48" spans="1:16" x14ac:dyDescent="0.25">
      <c r="A48" s="220" t="s">
        <v>828</v>
      </c>
      <c r="B48" s="305">
        <f>C38/SUM(C34:C39)*100</f>
        <v>8.4165093067170229</v>
      </c>
      <c r="C48" s="302">
        <f>B38/SUM(B34:B39)*100</f>
        <v>6.6880113838491644</v>
      </c>
      <c r="E48" s="219" t="s">
        <v>840</v>
      </c>
      <c r="F48" s="291">
        <f t="shared" si="2"/>
        <v>1.1200000000000001</v>
      </c>
    </row>
    <row r="49" spans="1:3" x14ac:dyDescent="0.25">
      <c r="A49" s="221" t="s">
        <v>829</v>
      </c>
      <c r="B49" s="306">
        <f>C39/SUM(C34:C39)*100</f>
        <v>6.6360938764499595</v>
      </c>
      <c r="C49" s="303">
        <f>B39/SUM(B34:B39)*100</f>
        <v>4.909284951974386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29.134070677097384</v>
      </c>
      <c r="C53" s="301">
        <f>C44</f>
        <v>30.594094628246175</v>
      </c>
    </row>
    <row r="54" spans="1:3" x14ac:dyDescent="0.25">
      <c r="A54" s="220" t="s">
        <v>831</v>
      </c>
      <c r="B54" s="305">
        <f t="shared" ref="B54:C54" si="3">B45</f>
        <v>27.434583220933366</v>
      </c>
      <c r="C54" s="302">
        <f t="shared" si="3"/>
        <v>28.388473852721454</v>
      </c>
    </row>
    <row r="55" spans="1:3" x14ac:dyDescent="0.25">
      <c r="A55" s="307" t="s">
        <v>832</v>
      </c>
      <c r="B55" s="305">
        <f t="shared" ref="B55:C55" si="4">B46</f>
        <v>15.753978958726734</v>
      </c>
      <c r="C55" s="302">
        <f t="shared" si="4"/>
        <v>17.467093561010316</v>
      </c>
    </row>
    <row r="56" spans="1:3" x14ac:dyDescent="0.25">
      <c r="A56" s="220" t="s">
        <v>833</v>
      </c>
      <c r="B56" s="305">
        <f t="shared" ref="B56:C56" si="5">B47</f>
        <v>12.624763960075533</v>
      </c>
      <c r="C56" s="302">
        <f t="shared" si="5"/>
        <v>11.953041622198505</v>
      </c>
    </row>
    <row r="57" spans="1:3" x14ac:dyDescent="0.25">
      <c r="A57" s="220" t="s">
        <v>834</v>
      </c>
      <c r="B57" s="305">
        <f t="shared" ref="B57:C57" si="6">B48</f>
        <v>8.4165093067170229</v>
      </c>
      <c r="C57" s="302">
        <f t="shared" si="6"/>
        <v>6.6880113838491644</v>
      </c>
    </row>
    <row r="58" spans="1:3" x14ac:dyDescent="0.25">
      <c r="A58" s="308" t="s">
        <v>835</v>
      </c>
      <c r="B58" s="306">
        <f t="shared" ref="B58:C58" si="7">B49</f>
        <v>6.6360938764499595</v>
      </c>
      <c r="C58" s="303">
        <f t="shared" si="7"/>
        <v>4.909284951974386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2024-04-26T07:34:19Z</dcterms:modified>
</cp:coreProperties>
</file>