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<sst xmlns="http://schemas.openxmlformats.org/spreadsheetml/2006/main" count="6316" uniqueCount="2914">
  <si>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</si>
  <si>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</si>
  <si>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</si>
  <si>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</si>
  <si>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</si>
  <si>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</si>
  <si>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</si>
  <si>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</si>
  <si>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</si>
  <si>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</si>
  <si>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</si>
  <si>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</si>
  <si>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</si>
  <si>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</si>
  <si>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</si>
  <si>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</si>
  <si>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</si>
  <si>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</si>
  <si>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</si>
  <si>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</si>
  <si>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</si>
  <si>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</si>
  <si>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</si>
  <si>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</si>
  <si>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</si>
  <si>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</si>
  <si>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</si>
  <si>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</si>
  <si>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</si>
  <si>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</si>
  <si>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</si>
  <si>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</si>
  <si>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</si>
  <si>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</si>
  <si>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</si>
  <si>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</si>
  <si>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</si>
  <si>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</si>
  <si>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</si>
  <si>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</si>
  <si>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</si>
  <si>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</si>
  <si>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</si>
  <si>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</si>
  <si>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</si>
  <si>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</si>
  <si>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</si>
  <si>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</si>
  <si>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</si>
  <si>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</si>
  <si>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</si>
  <si>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</si>
  <si>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</si>
  <si>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</si>
  <si>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</si>
  <si>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</si>
  <si>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</si>
  <si>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</si>
  <si>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</si>
  <si>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</si>
  <si>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</si>
  <si>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</si>
  <si>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</si>
  <si>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</si>
  <si>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</si>
  <si>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</si>
  <si>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</si>
  <si>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</si>
  <si>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</si>
  <si>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</si>
  <si>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</si>
  <si>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</si>
  <si>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</si>
  <si>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</si>
  <si>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</si>
  <si>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</si>
  <si>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</si>
  <si>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</si>
  <si>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</si>
  <si>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</si>
  <si>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</si>
  <si>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</si>
  <si>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</si>
  <si>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</si>
  <si>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</si>
  <si>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</si>
  <si>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</si>
  <si>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</si>
  <si>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</si>
  <si>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</si>
  <si>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</si>
  <si>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</si>
  <si>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</si>
  <si>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</si>
  <si>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</si>
  <si>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</si>
  <si>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</si>
  <si>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</si>
  <si>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</si>
  <si>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</si>
  <si>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</si>
  <si>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</si>
  <si>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</si>
  <si>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</si>
  <si>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</si>
  <si>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</si>
  <si>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</si>
  <si>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</si>
  <si>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</si>
  <si>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</si>
  <si>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</si>
  <si>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</si>
  <si>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</si>
  <si>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</si>
  <si>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</si>
  <si>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</si>
  <si>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</si>
  <si>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</si>
  <si>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</si>
  <si>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</si>
  <si>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</si>
  <si>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</si>
  <si>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</si>
  <si>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</si>
  <si>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</si>
  <si>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</si>
  <si>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</si>
  <si>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</si>
  <si>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</si>
  <si>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</si>
  <si>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</si>
  <si>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</si>
  <si>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</si>
  <si>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</si>
  <si>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</si>
  <si>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</si>
  <si>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</si>
  <si>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</si>
  <si>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</si>
  <si>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</si>
  <si>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</si>
  <si>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</si>
  <si>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</si>
  <si>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</si>
  <si>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</si>
  <si>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</si>
  <si>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</si>
  <si>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</si>
  <si>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</si>
  <si>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</si>
  <si>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</si>
  <si>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</si>
  <si>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</si>
  <si>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</si>
  <si>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</si>
  <si>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</si>
  <si>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</si>
  <si>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</si>
  <si>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</si>
  <si>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</si>
  <si>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</si>
  <si>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</si>
  <si>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</si>
  <si>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</si>
  <si>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</si>
  <si>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</si>
  <si>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</si>
  <si>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</si>
  <si>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</si>
  <si>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</si>
  <si>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</si>
  <si>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</si>
  <si>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</si>
  <si>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</si>
  <si>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</si>
  <si>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</si>
  <si>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</si>
  <si>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</si>
  <si>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</si>
  <si>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</si>
  <si>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</si>
  <si>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</si>
  <si>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</si>
  <si>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</si>
  <si>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</si>
  <si>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</si>
  <si>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</si>
  <si>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</si>
  <si>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</si>
  <si>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</si>
  <si>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</si>
  <si>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</si>
  <si>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</si>
  <si>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</si>
  <si>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</si>
  <si>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</si>
  <si>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</si>
  <si>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</si>
  <si>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</si>
  <si>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</si>
  <si>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</si>
  <si>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</si>
  <si>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</si>
  <si>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</si>
  <si>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</si>
  <si>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</si>
  <si>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</si>
  <si>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</si>
  <si>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</si>
  <si>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</si>
  <si>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</si>
  <si>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</si>
  <si>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</si>
  <si>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</si>
  <si>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</si>
  <si>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</si>
  <si>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</si>
  <si>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</si>
  <si>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</si>
  <si>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</si>
  <si>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</si>
  <si>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</si>
  <si>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</si>
  <si>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</si>
  <si>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</si>
  <si>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</si>
  <si>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</si>
  <si>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</si>
  <si>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</si>
  <si>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</si>
  <si>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</si>
  <si>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</si>
  <si>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</si>
  <si>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</si>
  <si>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</si>
  <si>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</si>
  <si>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</si>
  <si>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</si>
  <si>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</si>
  <si>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</si>
  <si>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</si>
  <si>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</si>
  <si>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</si>
  <si>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</si>
  <si>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</si>
  <si>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</si>
  <si>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</si>
  <si>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</si>
  <si>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</si>
  <si>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</si>
  <si>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</si>
  <si>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</si>
  <si>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</si>
  <si>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</si>
  <si>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</si>
  <si>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</si>
  <si>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</si>
  <si>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</si>
  <si>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</si>
  <si>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</si>
  <si>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</si>
  <si>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</si>
  <si>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</si>
  <si>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</si>
  <si>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</si>
  <si>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</si>
  <si>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</si>
  <si>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</si>
  <si>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</si>
  <si>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</si>
  <si>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</si>
  <si>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</si>
  <si>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</si>
  <si>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</si>
  <si>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</si>
  <si>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</si>
  <si>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</si>
  <si>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</si>
  <si>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</si>
  <si>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</si>
  <si>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</si>
  <si>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</si>
  <si>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</si>
  <si>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</si>
  <si>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</si>
  <si>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</si>
  <si>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</si>
  <si>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</si>
  <si>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</si>
  <si>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</si>
  <si>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</si>
  <si>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</si>
  <si>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</si>
  <si>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</si>
  <si>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</si>
  <si>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</si>
  <si>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</si>
  <si>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</si>
  <si>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</si>
  <si>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</si>
  <si>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</si>
  <si>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</si>
  <si>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</si>
  <si>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</si>
  <si>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</si>
  <si>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</si>
  <si>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</si>
  <si>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</si>
  <si>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</si>
  <si>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</si>
  <si>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</si>
  <si>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</si>
  <si>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</si>
  <si>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</si>
  <si>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</si>
  <si>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</si>
  <si>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</si>
  <si>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</si>
  <si>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</si>
  <si>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</si>
  <si>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</si>
  <si>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</si>
  <si>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</si>
  <si>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</si>
  <si>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</si>
  <si>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</si>
  <si>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</si>
  <si>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</si>
  <si>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</si>
  <si>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</si>
  <si>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</si>
  <si>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</si>
  <si>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</si>
  <si>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</si>
  <si>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</si>
  <si>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</si>
  <si>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</si>
  <si>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</si>
  <si>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</si>
  <si>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</si>
  <si>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</si>
  <si>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</si>
  <si>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</si>
  <si>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</si>
  <si>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</si>
  <si>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</si>
  <si>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</si>
  <si>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</si>
  <si>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</si>
  <si>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</si>
  <si>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</si>
  <si>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</si>
  <si>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</si>
  <si>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</si>
  <si>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</si>
  <si>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</si>
  <si>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</si>
  <si>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</si>
  <si>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</si>
  <si>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</si>
  <si>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</si>
  <si>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</si>
  <si>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</si>
  <si>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</si>
  <si>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</si>
  <si>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</si>
  <si>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</si>
  <si>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</si>
  <si>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</si>
  <si>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</si>
  <si>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</si>
  <si>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</si>
  <si>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</si>
  <si>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</si>
  <si>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</si>
  <si>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</si>
  <si>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</si>
  <si>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</si>
  <si>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</si>
  <si>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</si>
  <si>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</si>
  <si>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</si>
  <si>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</si>
  <si>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</si>
  <si>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</si>
  <si>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</si>
  <si>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</si>
  <si>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</si>
  <si>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</si>
  <si>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</si>
  <si>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</si>
  <si>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</si>
  <si>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</si>
  <si>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</si>
  <si>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</si>
  <si>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</si>
  <si>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</si>
  <si>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</si>
  <si>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</si>
  <si>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</si>
  <si>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</si>
  <si>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</si>
  <si>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</si>
  <si>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</si>
  <si>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</si>
  <si>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</si>
  <si>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</si>
  <si>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</si>
  <si>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</si>
  <si>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</si>
  <si>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</si>
  <si>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</si>
  <si>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</si>
  <si>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</si>
  <si>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</si>
  <si>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</si>
  <si>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</si>
  <si>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</si>
  <si>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</si>
  <si>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</si>
  <si>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</si>
  <si>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</si>
  <si>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</si>
  <si>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</si>
  <si>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</si>
  <si>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</si>
  <si>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</si>
  <si>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</si>
  <si>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</si>
  <si>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</si>
  <si>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</si>
  <si>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</si>
  <si>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</si>
  <si>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</si>
  <si>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</si>
  <si>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</si>
  <si>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</si>
  <si>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</si>
  <si>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</si>
  <si>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</si>
  <si>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</si>
  <si>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</si>
  <si>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</si>
  <si>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</si>
  <si>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</si>
  <si>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</si>
  <si>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</si>
  <si>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</si>
  <si>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</si>
  <si>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</si>
  <si>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</si>
  <si>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</si>
  <si>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</si>
  <si>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</si>
  <si>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</si>
  <si>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</si>
  <si>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</si>
  <si>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</si>
  <si>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</si>
  <si>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</si>
  <si>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</si>
  <si>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</si>
  <si>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</si>
  <si>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</si>
  <si>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</si>
  <si>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</si>
  <si>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</si>
  <si>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</si>
  <si>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</si>
  <si>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</si>
  <si>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</si>
  <si>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</si>
  <si>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</si>
  <si>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</si>
  <si>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</si>
  <si>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</si>
  <si>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</si>
  <si>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</si>
  <si>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</si>
  <si>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</si>
  <si>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</si>
  <si>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</si>
  <si>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</si>
  <si>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</si>
  <si>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</si>
  <si>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</si>
  <si>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</si>
  <si>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</si>
  <si>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</si>
  <si>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</si>
  <si>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</si>
  <si>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</si>
  <si>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</si>
  <si>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</si>
  <si>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</si>
  <si>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</si>
  <si>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</si>
  <si>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</si>
  <si>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</si>
  <si>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</si>
  <si>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</si>
  <si>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</si>
  <si>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</si>
  <si>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</si>
  <si>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</si>
  <si>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</si>
  <si>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</si>
  <si>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</si>
  <si>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</si>
  <si>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</si>
  <si>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</si>
  <si>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</si>
  <si>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</si>
  <si>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</si>
  <si>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</si>
  <si>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</si>
  <si>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</si>
  <si>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</si>
  <si>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</si>
  <si>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</si>
  <si>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</si>
  <si>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</si>
  <si>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</si>
  <si>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</si>
  <si>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</si>
  <si>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</si>
  <si>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</si>
  <si>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</si>
  <si>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</si>
  <si>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</si>
  <si>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</si>
  <si>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</si>
  <si>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</si>
  <si>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</si>
  <si>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</si>
  <si>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</si>
  <si>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</si>
  <si>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</si>
  <si>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</si>
  <si>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</si>
  <si>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</si>
  <si>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</si>
  <si>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</si>
  <si>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</si>
  <si>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</si>
  <si>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</si>
  <si>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</si>
  <si>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</si>
  <si>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</si>
  <si>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</si>
  <si>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</si>
  <si>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</si>
  <si>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</si>
  <si>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</si>
  <si>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</si>
  <si>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</si>
  <si>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</si>
  <si>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</si>
  <si>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</si>
  <si>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</si>
  <si>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</si>
  <si>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</si>
  <si>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</si>
  <si>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</si>
  <si>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</si>
  <si>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</si>
  <si>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</si>
  <si>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</si>
  <si>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</si>
  <si>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</si>
  <si>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</si>
  <si>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</si>
  <si>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</si>
  <si>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</si>
  <si>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</si>
  <si>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</si>
  <si>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</si>
  <si>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</si>
  <si>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</si>
  <si>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</si>
  <si>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</si>
  <si>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</si>
  <si>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</si>
  <si>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</si>
  <si>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</si>
  <si>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</si>
  <si>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</si>
  <si>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</si>
  <si>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</si>
  <si>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</si>
  <si>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</si>
  <si>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</si>
  <si>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</si>
  <si>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</si>
  <si>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</si>
  <si>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</si>
  <si>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</si>
  <si>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</si>
  <si>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</si>
  <si>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</si>
  <si>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</si>
  <si>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</si>
  <si>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</si>
  <si>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</si>
  <si>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</si>
  <si>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</si>
  <si>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</si>
  <si>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</si>
  <si>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</si>
  <si>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</si>
  <si>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</si>
  <si>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</si>
  <si>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</si>
  <si>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</si>
  <si>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</si>
  <si>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</si>
  <si>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</si>
  <si>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</si>
  <si>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</si>
  <si>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</si>
  <si>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</si>
  <si>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</si>
  <si>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</si>
  <si>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</si>
  <si>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</si>
  <si>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</si>
  <si>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</si>
  <si>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</si>
  <si>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</si>
  <si>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</si>
  <si>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</si>
  <si>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</si>
  <si>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</si>
  <si>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</si>
  <si>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</si>
  <si>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</si>
  <si>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</si>
  <si>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</si>
  <si>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</si>
  <si>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</si>
  <si>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</si>
  <si>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</si>
  <si>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</si>
  <si>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</si>
  <si>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</si>
  <si>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</si>
  <si>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</si>
  <si>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</si>
  <si>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</si>
  <si>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</si>
  <si>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</si>
  <si>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</si>
  <si>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</si>
  <si>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</si>
  <si>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</si>
  <si>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</si>
  <si>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</si>
  <si>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</si>
  <si>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</si>
  <si>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</si>
  <si>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</si>
  <si>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</si>
  <si>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</si>
  <si>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</si>
  <si>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</si>
  <si>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</si>
  <si>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</si>
  <si>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</si>
  <si>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</si>
  <si>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</si>
  <si>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</si>
  <si>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</si>
  <si>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</si>
  <si>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</si>
  <si>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</si>
  <si>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</si>
  <si>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</si>
  <si>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</si>
  <si>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</si>
  <si>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</si>
  <si>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</si>
  <si>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</si>
  <si>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</si>
  <si>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</si>
  <si>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</si>
  <si>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</si>
  <si>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</si>
  <si>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</si>
  <si>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</si>
  <si>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</si>
  <si>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</si>
  <si>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</si>
  <si>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</si>
  <si>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</si>
  <si>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</si>
  <si>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</si>
  <si>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</si>
  <si>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</si>
  <si>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</si>
  <si>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</si>
  <si>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</si>
  <si>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</si>
  <si>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</si>
  <si>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</si>
  <si>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</si>
  <si>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</si>
  <si>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</si>
  <si>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</si>
  <si>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</si>
  <si>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</si>
  <si>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</si>
  <si>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</si>
  <si>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</si>
  <si>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</si>
  <si>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</si>
  <si>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</si>
  <si>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</si>
  <si>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</si>
  <si>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</si>
  <si>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</si>
  <si>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</si>
  <si>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</si>
  <si>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</si>
  <si>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</si>
  <si>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</si>
  <si>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</si>
  <si>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</si>
  <si>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</si>
  <si>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</si>
  <si>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</si>
  <si>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</si>
  <si>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</si>
  <si>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</si>
  <si>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</si>
  <si>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</si>
  <si>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</si>
  <si>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</si>
  <si>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</si>
  <si>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</si>
  <si>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</si>
  <si>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</si>
  <si>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</si>
  <si>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</si>
  <si>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</si>
  <si>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</si>
  <si>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</si>
  <si>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</si>
  <si>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</si>
  <si>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</si>
  <si>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</si>
  <si>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</si>
  <si>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</si>
  <si>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</si>
  <si>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</si>
  <si>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</si>
  <si>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</si>
  <si>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</si>
  <si>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</si>
  <si>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</si>
  <si>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</si>
  <si>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</si>
  <si>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</si>
  <si>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</si>
  <si>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</si>
  <si>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</si>
  <si>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</si>
  <si>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</si>
  <si>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</si>
  <si>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</si>
  <si>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</si>
  <si>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</si>
  <si>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</si>
  <si>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</si>
  <si>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</si>
  <si>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</si>
  <si>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</si>
  <si>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</si>
  <si>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</si>
  <si>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</si>
  <si>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</si>
  <si>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</si>
  <si>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</si>
  <si>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</si>
  <si>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</si>
  <si>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</si>
  <si>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</si>
  <si>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</si>
  <si>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</si>
  <si>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</si>
  <si>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</si>
  <si>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</si>
  <si>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</si>
  <si>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</si>
  <si>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</si>
  <si>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</si>
  <si>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</si>
  <si>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</si>
  <si>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</si>
  <si>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</si>
  <si>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</si>
  <si>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</si>
  <si>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</si>
  <si>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</si>
  <si>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</si>
  <si>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</si>
  <si>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</si>
  <si>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</si>
  <si>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</si>
  <si>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</si>
  <si>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</si>
  <si>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</si>
  <si>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</si>
  <si>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</si>
  <si>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</si>
  <si>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</si>
  <si>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</si>
  <si>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</si>
  <si>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</si>
  <si>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</si>
  <si>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</si>
  <si>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</si>
  <si>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</si>
  <si>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</si>
  <si>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</si>
  <si>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</si>
  <si>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</si>
  <si>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</si>
  <si>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</si>
  <si>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</si>
  <si>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</si>
  <si>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</si>
  <si>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</si>
  <si>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</si>
  <si>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</si>
  <si>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</si>
  <si>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</si>
  <si>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</si>
  <si>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</si>
  <si>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</si>
  <si>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</si>
  <si>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</si>
  <si>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</si>
  <si>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</si>
  <si>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</si>
  <si>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</si>
  <si>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</si>
  <si>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</si>
  <si>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</si>
  <si>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</si>
  <si>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</si>
  <si>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</si>
  <si>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</si>
  <si>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</si>
  <si>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</si>
  <si>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</si>
  <si>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</si>
  <si>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</si>
  <si>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</si>
  <si>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</si>
  <si>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</si>
  <si>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</si>
  <si>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</si>
  <si>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</si>
  <si>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</si>
  <si>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</si>
  <si>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</si>
  <si>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</si>
  <si>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</si>
  <si>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</si>
  <si>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</si>
  <si>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</si>
  <si>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</si>
  <si>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</si>
  <si>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</si>
  <si>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</si>
  <si>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</si>
  <si>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</si>
  <si>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</si>
  <si>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</si>
  <si>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</si>
  <si>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</si>
  <si>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</si>
  <si>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</si>
  <si>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</si>
  <si>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</si>
  <si>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</si>
  <si>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</si>
  <si>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</si>
  <si>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</si>
  <si>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</si>
  <si>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</si>
  <si>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</si>
  <si>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</si>
  <si>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</si>
  <si>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</si>
  <si>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</si>
  <si>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</si>
  <si>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</si>
  <si>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</si>
  <si>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</si>
  <si>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</si>
  <si>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</si>
  <si>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</si>
  <si>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</si>
  <si>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</si>
  <si>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</si>
  <si>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</si>
  <si>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</si>
  <si>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</si>
  <si>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</si>
  <si>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</si>
  <si>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</si>
  <si>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</si>
  <si>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</si>
  <si>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</si>
  <si>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</si>
  <si>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</si>
  <si>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</si>
  <si>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</si>
  <si>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</si>
  <si>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</si>
  <si>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</si>
  <si>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</si>
  <si>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</si>
  <si>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</si>
  <si>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</si>
  <si>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</si>
  <si>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</si>
  <si>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</si>
  <si>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</si>
  <si>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</si>
  <si>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</si>
  <si>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</si>
  <si>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</si>
  <si>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</si>
  <si>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</si>
  <si>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</si>
  <si>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</si>
  <si>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</si>
  <si>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</si>
  <si>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</si>
  <si>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</si>
  <si>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</si>
  <si>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</si>
  <si>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</si>
  <si>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</si>
  <si>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</si>
  <si>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</si>
  <si>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</si>
  <si>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</si>
  <si>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</si>
  <si>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</si>
  <si>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</si>
  <si>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</si>
  <si>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</si>
  <si>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</si>
  <si>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</si>
  <si>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</si>
  <si>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</si>
  <si>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</si>
  <si>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</si>
  <si>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</si>
  <si>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</si>
  <si>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</si>
  <si>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</si>
  <si>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</si>
  <si>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</si>
  <si>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</si>
  <si>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</si>
  <si>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</si>
  <si>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</si>
  <si>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</si>
  <si>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</si>
  <si>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</si>
  <si>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</si>
  <si>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</si>
  <si>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</si>
  <si>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</si>
  <si>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</si>
  <si>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</si>
  <si>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</si>
  <si>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</si>
  <si>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</si>
  <si>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</si>
  <si>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</si>
  <si>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</si>
  <si>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</si>
  <si>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</si>
  <si>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</si>
  <si>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</si>
  <si>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</si>
  <si>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</si>
  <si>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</si>
  <si>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</si>
  <si>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</si>
  <si>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</si>
  <si>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</si>
  <si>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</si>
  <si>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</si>
  <si>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</si>
  <si>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</si>
  <si>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</si>
  <si>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</si>
  <si>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</si>
  <si>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</si>
  <si>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</si>
  <si>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</si>
  <si>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</si>
  <si>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</si>
  <si>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</si>
  <si>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</si>
  <si>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</si>
  <si>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</si>
  <si>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</si>
  <si>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</si>
  <si>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</si>
  <si>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</si>
  <si>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</si>
  <si>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</si>
  <si>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</si>
  <si>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</si>
  <si>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</si>
  <si>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</si>
  <si>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</si>
  <si>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</si>
  <si>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</si>
  <si>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</si>
  <si>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</si>
  <si>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</si>
  <si>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</si>
  <si>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</si>
  <si>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</si>
  <si>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</si>
  <si>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</si>
  <si>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</si>
  <si>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</si>
  <si>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</si>
  <si>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</si>
  <si>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</si>
  <si>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</si>
  <si>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</si>
  <si>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</si>
  <si>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</si>
  <si>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</si>
  <si>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</si>
  <si>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</si>
  <si>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</si>
  <si>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</si>
  <si>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</si>
  <si>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</si>
  <si>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</si>
  <si>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</si>
  <si>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</si>
  <si>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</si>
  <si>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</si>
  <si>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</si>
  <si>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</si>
  <si>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</si>
  <si>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</si>
  <si>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</si>
  <si>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</si>
  <si>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</si>
  <si>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</si>
  <si>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</si>
  <si>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</si>
  <si>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</si>
  <si>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</si>
  <si>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</si>
  <si>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</si>
  <si>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</si>
  <si>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</si>
  <si>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</si>
  <si>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</si>
  <si>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</si>
  <si>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</si>
  <si>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</si>
  <si>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</si>
  <si>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</si>
  <si>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</si>
  <si>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</si>
  <si>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</si>
  <si>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</si>
  <si>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</si>
  <si>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</si>
  <si>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</si>
  <si>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</si>
  <si>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</si>
  <si>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</si>
  <si>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</si>
  <si>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</si>
  <si>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</si>
  <si>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</si>
  <si>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</si>
  <si>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</si>
  <si>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</si>
  <si>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</si>
  <si>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</si>
  <si>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</si>
  <si>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</si>
  <si>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</si>
  <si>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</si>
  <si>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</si>
  <si>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</si>
  <si>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</si>
  <si>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</si>
  <si>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</si>
  <si>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</si>
  <si>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</si>
  <si>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</si>
  <si>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</si>
  <si>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</si>
  <si>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</si>
  <si>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</si>
  <si>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</si>
  <si>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</si>
  <si>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</si>
  <si>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</si>
  <si>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</si>
  <si>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</si>
  <si>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</si>
  <si>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</si>
  <si>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</si>
  <si>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</si>
  <si>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</si>
  <si>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</si>
  <si>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</si>
  <si>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</si>
  <si>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</si>
  <si>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</si>
  <si>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</si>
  <si>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</si>
  <si>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</si>
  <si>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</si>
  <si>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</si>
  <si>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</si>
  <si>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</si>
  <si>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</si>
  <si>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</si>
  <si>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</si>
  <si>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</si>
  <si>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</si>
  <si>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</si>
  <si>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</si>
  <si>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</si>
  <si>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</si>
  <si>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</si>
  <si>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</si>
  <si>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</si>
  <si>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</si>
  <si>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</si>
  <si>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</si>
  <si>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</si>
  <si>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</si>
  <si>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</si>
  <si>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</si>
  <si>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</si>
  <si>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</si>
  <si>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</si>
  <si>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</si>
  <si>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</si>
  <si>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</si>
  <si>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</si>
  <si>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</si>
  <si>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</si>
  <si>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</si>
  <si>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</si>
  <si>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</si>
  <si>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</si>
  <si>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</si>
  <si>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</si>
  <si>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</si>
  <si>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</si>
  <si>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</si>
  <si>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</si>
  <si>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</si>
  <si>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</si>
  <si>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</si>
  <si>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</si>
  <si>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</si>
  <si>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</si>
  <si>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</si>
  <si>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</si>
  <si>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</si>
  <si>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</si>
  <si>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</si>
  <si>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</si>
  <si>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</si>
  <si>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</si>
  <si>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</si>
  <si>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</si>
  <si>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</si>
  <si>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</si>
  <si>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</si>
  <si>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</si>
  <si>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</si>
  <si>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</si>
  <si>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</si>
  <si>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</si>
  <si>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</si>
  <si>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</si>
  <si>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</si>
  <si>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</si>
  <si>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</si>
  <si>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</si>
  <si>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</si>
  <si>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</si>
  <si>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</si>
  <si>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</si>
  <si>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</si>
  <si>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</si>
  <si>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</si>
  <si>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</si>
  <si>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</si>
  <si>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</si>
  <si>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</si>
  <si>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</si>
  <si>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</si>
  <si>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</si>
  <si>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</si>
  <si>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</si>
  <si>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</si>
  <si>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</si>
  <si>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</si>
  <si>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</si>
  <si>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</si>
  <si>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</si>
  <si>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</si>
  <si>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</si>
  <si>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</si>
  <si>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</si>
  <si>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</si>
  <si>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</si>
  <si>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</si>
  <si>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</si>
  <si>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</si>
  <si>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</si>
  <si>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</si>
  <si>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</si>
  <si>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</si>
  <si>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</si>
  <si>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</si>
  <si>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</si>
  <si>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</si>
  <si>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</si>
  <si>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</si>
  <si>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</si>
  <si>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</si>
  <si>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</si>
  <si>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</si>
  <si>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</si>
  <si>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</si>
  <si>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</si>
  <si>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</si>
  <si>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</si>
  <si>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</si>
  <si>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</si>
  <si>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</si>
  <si>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</si>
  <si>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</si>
  <si>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</si>
  <si>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</si>
  <si>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</si>
  <si>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</si>
  <si>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</si>
  <si>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</si>
  <si>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</si>
  <si>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</si>
  <si>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</si>
  <si>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</si>
  <si>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</si>
  <si>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</si>
  <si>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</si>
  <si>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</si>
  <si>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</si>
  <si>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</si>
  <si>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</si>
  <si>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</si>
  <si>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</si>
  <si>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</si>
  <si>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</si>
  <si>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</si>
  <si>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</si>
  <si>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</si>
  <si>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</si>
  <si>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</si>
  <si>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</si>
  <si>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</si>
  <si>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</si>
  <si>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</si>
  <si>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</si>
  <si>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</si>
  <si>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</si>
  <si>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</si>
  <si>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</si>
  <si>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</si>
  <si>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</si>
  <si>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</si>
  <si>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</si>
  <si>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</si>
  <si>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</si>
  <si>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</si>
  <si>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</si>
  <si>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</si>
  <si>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</si>
  <si>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</si>
  <si>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</si>
  <si>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</si>
  <si>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</si>
  <si>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</si>
  <si>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</si>
  <si>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</si>
  <si>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</si>
  <si>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</si>
  <si>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</si>
  <si>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</si>
  <si>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</si>
  <si>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</si>
  <si>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</si>
  <si>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</si>
  <si>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</si>
  <si>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</si>
  <si>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</si>
  <si>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</si>
  <si>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</si>
  <si>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</si>
  <si>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</si>
  <si>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</si>
  <si>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</si>
  <si>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</si>
  <si>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</si>
  <si>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</si>
  <si>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</si>
  <si>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</si>
  <si>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</si>
  <si>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</si>
  <si>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</si>
  <si>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</si>
  <si>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</si>
  <si>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</si>
  <si>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</si>
  <si>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</si>
  <si>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</si>
  <si>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</si>
  <si>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</si>
  <si>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</si>
  <si>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</si>
  <si>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</si>
  <si>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</si>
  <si>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</si>
  <si>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</si>
  <si>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</si>
  <si>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</si>
  <si>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</si>
  <si>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</si>
  <si>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</si>
  <si>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</si>
  <si>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</si>
  <si>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</si>
  <si>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</si>
  <si>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</si>
  <si>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</si>
  <si>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</si>
  <si>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</si>
  <si>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</si>
  <si>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</si>
  <si>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</si>
  <si>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</si>
  <si>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</si>
  <si>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</si>
  <si>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</si>
  <si>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</si>
  <si>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</si>
  <si>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</si>
  <si>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</si>
  <si>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</si>
  <si>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</si>
  <si>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</si>
  <si>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</si>
  <si>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</si>
  <si>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</si>
  <si>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</si>
  <si>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</si>
  <si>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</si>
  <si>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</si>
  <si>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</si>
  <si>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</si>
  <si>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</si>
  <si>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</si>
  <si>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</si>
  <si>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</si>
  <si>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</si>
  <si>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</si>
  <si>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</si>
  <si>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</si>
  <si>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</si>
  <si>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</si>
  <si>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</si>
  <si>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</si>
  <si>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</si>
  <si>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</si>
  <si>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</si>
  <si>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</si>
  <si>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</si>
  <si>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</si>
  <si>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</si>
  <si>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</si>
  <si>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</si>
  <si>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</si>
  <si>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</si>
  <si>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</si>
  <si>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</si>
  <si>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</si>
  <si>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</si>
  <si>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</si>
  <si>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</si>
  <si>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</si>
  <si>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</si>
  <si>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</si>
  <si>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</si>
  <si>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</si>
  <si>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</si>
  <si>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</si>
  <si>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</si>
  <si>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</si>
  <si>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</si>
  <si>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</si>
  <si>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</si>
  <si>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</si>
  <si>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</si>
  <si>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</si>
  <si>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</si>
  <si>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</si>
  <si>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</si>
  <si>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</si>
  <si>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</si>
  <si>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</si>
  <si>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</si>
  <si>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</si>
  <si>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</si>
  <si>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</si>
  <si>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</si>
  <si>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</si>
  <si>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</si>
  <si>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</si>
  <si>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</si>
  <si>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</si>
  <si>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</si>
  <si>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</si>
  <si>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</si>
  <si>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</si>
  <si>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</si>
  <si>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</si>
  <si>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</si>
  <si>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</si>
  <si>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</si>
  <si>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</si>
  <si>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</si>
  <si>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</si>
  <si>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</si>
  <si>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</si>
  <si>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</si>
  <si>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</si>
  <si>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</si>
  <si>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</si>
  <si>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</si>
  <si>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</si>
  <si>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</si>
  <si>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</si>
  <si>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</si>
  <si>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</si>
  <si>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</si>
  <si>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</si>
  <si>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</si>
  <si>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</si>
  <si>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</si>
  <si>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</si>
  <si>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</si>
  <si>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</si>
  <si>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</si>
  <si>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</si>
  <si>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</si>
  <si>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</si>
  <si>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</si>
  <si>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</si>
  <si>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</si>
  <si>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</si>
  <si>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</si>
  <si>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</si>
  <si>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</si>
  <si>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</si>
  <si>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</si>
  <si>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</si>
  <si>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</si>
  <si>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</si>
  <si>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</si>
  <si>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</si>
  <si>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</si>
  <si>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</si>
  <si>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</si>
  <si>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</si>
  <si>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</si>
  <si>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</si>
  <si>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</si>
  <si>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</si>
  <si>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</si>
  <si>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</si>
  <si>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</si>
  <si>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</si>
  <si>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</si>
  <si>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</si>
  <si>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</si>
  <si>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</si>
  <si>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</si>
  <si>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</si>
  <si>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</si>
  <si>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</si>
  <si>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</si>
  <si>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</si>
  <si>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</si>
  <si>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</si>
  <si>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</si>
  <si>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</si>
  <si>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</si>
  <si>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</si>
  <si>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</si>
  <si>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</si>
  <si>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</si>
  <si>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</si>
  <si>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</si>
  <si>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</si>
  <si>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</si>
  <si>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</si>
  <si>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</si>
  <si>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</si>
  <si>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</si>
  <si>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</si>
  <si>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</si>
  <si>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</si>
  <si>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</si>
  <si>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</si>
  <si>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</si>
  <si>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</si>
  <si>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</si>
  <si>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</si>
  <si>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</si>
  <si>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</si>
  <si>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</si>
  <si>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</si>
  <si>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</si>
  <si>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</si>
  <si>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</si>
  <si>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</si>
  <si>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</si>
  <si>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</si>
  <si>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</si>
  <si>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</si>
  <si>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</si>
  <si>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</si>
  <si>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</si>
  <si>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</si>
  <si>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</si>
  <si>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</si>
  <si>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</si>
  <si>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</si>
  <si>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</si>
  <si>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</si>
  <si>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</si>
  <si>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</si>
  <si>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</si>
  <si>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</si>
  <si>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</si>
  <si>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</si>
  <si>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</si>
  <si>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</si>
  <si>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</si>
  <si>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</si>
  <si>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</si>
  <si>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</si>
  <si>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</si>
  <si>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</si>
  <si>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</si>
  <si>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</si>
  <si>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</si>
  <si>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</si>
  <si>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</si>
  <si>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</si>
  <si>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</si>
  <si>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</si>
  <si>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</si>
  <si>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</si>
  <si>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</si>
  <si>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</si>
  <si>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</si>
  <si>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</si>
  <si>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</si>
  <si>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</si>
  <si>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</si>
  <si>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</si>
  <si>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</si>
  <si>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</si>
  <si>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</si>
  <si>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</si>
  <si>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</si>
  <si>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</si>
  <si>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</si>
  <si>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</si>
  <si>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</si>
  <si>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</si>
  <si>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</si>
  <si>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</si>
  <si>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</si>
  <si>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</si>
  <si>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</si>
  <si>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</si>
  <si>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</si>
  <si>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</si>
  <si>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</si>
  <si>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</si>
  <si>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</si>
  <si>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</si>
  <si>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</si>
  <si>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</si>
  <si>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</si>
  <si>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</si>
  <si>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</si>
  <si>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</si>
  <si>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</si>
  <si>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</si>
  <si>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</si>
  <si>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</si>
  <si>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</si>
  <si>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</si>
  <si>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</si>
  <si>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</si>
  <si>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</si>
  <si>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</si>
  <si>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</si>
  <si>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</si>
  <si>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</si>
  <si>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</si>
  <si>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</si>
  <si>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</si>
  <si>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</si>
  <si>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</si>
  <si>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</si>
  <si>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</si>
  <si>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</si>
  <si>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</si>
  <si>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</si>
  <si>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</si>
  <si>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</si>
  <si>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</si>
  <si>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</si>
  <si>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</si>
  <si>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</si>
  <si>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</si>
  <si>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</si>
  <si>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</si>
  <si>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</si>
  <si>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</si>
  <si>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</si>
  <si>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</si>
  <si>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</si>
  <si>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</si>
  <si>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</si>
  <si>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</si>
  <si>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</si>
  <si>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</si>
  <si>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</si>
  <si>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</si>
  <si>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</si>
  <si>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</si>
  <si>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</si>
  <si>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</si>
  <si>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</si>
  <si>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</si>
  <si>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</si>
  <si>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</si>
  <si>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</si>
  <si>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</si>
  <si>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</si>
  <si>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</si>
  <si>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</si>
  <si>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</si>
  <si>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</si>
  <si>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</si>
  <si>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</si>
  <si>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</si>
  <si>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</si>
  <si>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</si>
  <si>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</si>
  <si>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</si>
  <si>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</si>
  <si>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</si>
  <si>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</si>
  <si>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</si>
  <si>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</si>
  <si>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</si>
  <si>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</si>
  <si>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</si>
  <si>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</si>
  <si>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</si>
  <si>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</si>
  <si>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</si>
  <si>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</si>
  <si>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</si>
  <si>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</si>
  <si>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</si>
  <si>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</si>
  <si>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</si>
  <si>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</si>
  <si>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</si>
  <si>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</si>
  <si>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</si>
  <si>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</si>
  <si>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</si>
  <si>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</si>
  <si>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</si>
  <si>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</si>
  <si>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</si>
  <si>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</si>
  <si>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</si>
  <si>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</si>
  <si>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</si>
  <si>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</si>
  <si>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</si>
  <si>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</si>
  <si>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</si>
  <si>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</si>
  <si>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</si>
  <si>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</si>
  <si>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</si>
  <si>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</si>
  <si>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</si>
  <si>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</si>
  <si>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</si>
  <si>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</si>
  <si>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</si>
  <si>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</si>
  <si>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</si>
  <si>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</si>
  <si>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</si>
  <si>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</si>
  <si>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</si>
  <si>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</si>
  <si>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</si>
  <si>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</si>
  <si>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</si>
  <si>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</si>
  <si>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</si>
  <si>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</si>
  <si>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</si>
  <si>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</si>
  <si>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</si>
  <si>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</si>
  <si>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</si>
  <si>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</si>
  <si>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</si>
  <si>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</si>
  <si>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</si>
  <si>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</si>
  <si>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</si>
  <si>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</si>
  <si>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</si>
  <si>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</si>
  <si>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</si>
  <si>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</si>
  <si>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</si>
  <si>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</si>
  <si>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</si>
  <si>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</si>
  <si>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</si>
  <si>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</si>
  <si>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</si>
  <si>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</si>
  <si>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</si>
  <si>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</si>
  <si>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</si>
  <si>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</si>
  <si>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</si>
  <si>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</si>
  <si>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</si>
  <si>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</si>
  <si>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</si>
  <si>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</si>
  <si>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</si>
  <si>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</si>
  <si>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</si>
  <si>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</si>
  <si>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</si>
  <si>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</si>
  <si>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</si>
  <si>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</si>
  <si>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</si>
  <si>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</si>
  <si>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</si>
  <si>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</si>
  <si>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</si>
  <si>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</si>
  <si>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</si>
  <si>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</si>
  <si>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</si>
  <si>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</si>
  <si>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</si>
  <si>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</si>
  <si>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</si>
  <si>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</si>
  <si>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</si>
  <si>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</si>
  <si>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</si>
  <si>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</si>
  <si>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</si>
  <si>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</si>
  <si>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</si>
  <si>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</si>
  <si>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</si>
  <si>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</si>
  <si>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</si>
  <si>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</si>
  <si>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</si>
  <si>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</si>
  <si>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</si>
  <si>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</si>
  <si>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</si>
  <si>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</si>
  <si>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</si>
  <si>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</si>
  <si>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</si>
  <si>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</si>
  <si>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</si>
  <si>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</si>
  <si>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</si>
  <si>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</si>
  <si>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</si>
  <si>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</si>
  <si>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</si>
  <si>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</si>
  <si>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</si>
  <si>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</si>
  <si>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</si>
  <si>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</si>
  <si>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</si>
  <si>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</si>
  <si>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</si>
  <si>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</si>
  <si>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</si>
  <si>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</si>
  <si>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</si>
  <si>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</si>
  <si>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</si>
  <si>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</si>
  <si>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</si>
  <si>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</si>
  <si>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</si>
  <si>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</si>
  <si>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</si>
  <si>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</si>
  <si>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</si>
  <si>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</si>
  <si>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</si>
  <si>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</si>
  <si>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</si>
  <si>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</si>
  <si>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</si>
  <si>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</si>
  <si>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</si>
  <si>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</si>
  <si>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</si>
  <si>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</si>
  <si>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</si>
  <si>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</si>
  <si>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</si>
  <si>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</si>
  <si>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</si>
  <si>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</si>
  <si>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</si>
  <si>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</si>
  <si>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</si>
  <si>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</si>
  <si>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</si>
  <si>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</si>
  <si>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</si>
  <si>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</si>
  <si>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</si>
  <si>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</si>
  <si>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</si>
  <si>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</si>
  <si>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</si>
  <si>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</si>
  <si>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</si>
  <si>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</si>
  <si>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</si>
  <si>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</si>
  <si>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</si>
  <si>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</si>
  <si>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</si>
  <si>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</si>
  <si>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</si>
  <si>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</si>
  <si>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</si>
  <si>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</si>
  <si>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</si>
  <si>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</si>
  <si>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</si>
  <si>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</si>
  <si>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</si>
  <si>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</si>
  <si>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</si>
  <si>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</si>
  <si>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</si>
  <si>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</si>
  <si>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</si>
  <si>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</si>
  <si>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</si>
  <si>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</si>
  <si>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</si>
  <si>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</si>
  <si>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</si>
  <si>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</si>
  <si>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</si>
  <si>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</si>
  <si>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</si>
  <si>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</si>
  <si>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</si>
  <si>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</si>
  <si>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</si>
  <si>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</si>
  <si>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</si>
  <si>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</si>
  <si>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</si>
  <si>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</si>
  <si>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</si>
  <si>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</si>
  <si>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</si>
  <si>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</si>
  <si>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</si>
  <si>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</si>
  <si>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</si>
  <si>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</si>
  <si>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</si>
  <si>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</si>
  <si>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</si>
  <si>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</si>
  <si>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</si>
  <si>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</si>
  <si>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</si>
  <si>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</si>
  <si>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</si>
  <si>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</si>
  <si>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</si>
  <si>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</si>
  <si>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</si>
  <si>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</si>
  <si>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</si>
  <si>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</si>
  <si>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</si>
  <si>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</si>
  <si>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</si>
  <si>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</si>
  <si>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</si>
  <si>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</si>
  <si>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</si>
  <si>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</si>
  <si>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</si>
  <si>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</si>
  <si>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</si>
  <si>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</si>
  <si>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</si>
  <si>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</si>
  <si>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</si>
  <si>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</si>
  <si>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</si>
  <si>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</si>
  <si>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</si>
  <si>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</si>
  <si>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</si>
  <si>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</si>
  <si>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</si>
  <si>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</si>
  <si>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</si>
  <si>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</si>
  <si>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</si>
  <si>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</si>
  <si>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</si>
  <si>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</si>
  <si>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</si>
  <si>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</si>
  <si>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</si>
  <si>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</si>
  <si>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</si>
  <si>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</si>
  <si>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</si>
  <si>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</si>
  <si>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</si>
  <si>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</si>
  <si>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</si>
  <si>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</si>
  <si>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</si>
  <si>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</si>
  <si>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</si>
  <si>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</si>
  <si>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</si>
  <si>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</si>
  <si>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</si>
  <si>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</si>
  <si>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</si>
  <si>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</si>
  <si>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</si>
  <si>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</si>
  <si>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</si>
  <si>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</si>
  <si>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</si>
  <si>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</si>
  <si>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</si>
  <si>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</si>
  <si>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</si>
  <si>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</si>
  <si>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</si>
  <si>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</si>
  <si>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</si>
  <si>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</si>
  <si>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</si>
  <si>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</si>
  <si>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</si>
  <si>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</si>
  <si>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</si>
  <si>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</si>
  <si>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</si>
  <si>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</si>
  <si>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</si>
  <si>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</si>
  <si>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</si>
  <si>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</si>
  <si>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</si>
  <si>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</si>
  <si>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</si>
  <si>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</si>
  <si>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</si>
  <si>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</si>
  <si>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</si>
  <si>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</si>
  <si>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</si>
  <si>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</si>
  <si>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</si>
  <si>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</si>
  <si>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</si>
  <si>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</si>
  <si>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</si>
  <si>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</si>
  <si>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</si>
  <si>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</si>
  <si>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</si>
  <si>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</si>
  <si>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</si>
  <si>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</si>
  <si>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</si>
  <si>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</si>
  <si>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</si>
  <si>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</si>
  <si>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</si>
  <si>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</si>
  <si>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</si>
  <si>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</si>
  <si>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</si>
  <si>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</si>
  <si>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</si>
  <si>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</si>
  <si>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</si>
  <si>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</si>
  <si>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</si>
  <si>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</si>
  <si>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</si>
  <si>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</si>
  <si>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</si>
  <si>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</si>
  <si>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</si>
  <si>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</si>
  <si>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</si>
  <si>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</si>
  <si>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</si>
  <si>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</si>
  <si>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</si>
  <si>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</si>
  <si>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</si>
  <si>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</si>
  <si>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</si>
  <si>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</si>
  <si>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</si>
  <si>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</si>
  <si>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</si>
  <si>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</si>
  <si>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</si>
  <si>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</si>
  <si>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</si>
  <si>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</si>
  <si>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</si>
  <si>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</si>
  <si>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</si>
  <si>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</si>
  <si>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</si>
  <si>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</si>
  <si>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</si>
  <si>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</si>
  <si>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</si>
  <si>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</si>
  <si>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</si>
  <si>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</si>
  <si>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</si>
  <si>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</si>
  <si>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</si>
  <si>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</si>
  <si>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</si>
  <si>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</si>
  <si>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</si>
  <si>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</si>
  <si>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</si>
  <si>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</si>
  <si>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</si>
  <si>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</si>
  <si>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</si>
  <si>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</si>
  <si>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</si>
  <si>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</si>
  <si>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</si>
  <si>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</si>
  <si>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</si>
  <si>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</si>
  <si>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</si>
  <si>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</si>
  <si>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</si>
  <si>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</si>
  <si>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</si>
  <si>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</si>
  <si>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</si>
  <si>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</si>
  <si>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</si>
  <si>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</si>
  <si>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</si>
  <si>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</si>
  <si>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</si>
  <si>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</si>
  <si>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</si>
  <si>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</si>
  <si>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</si>
  <si>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</si>
  <si>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</si>
  <si>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</si>
  <si>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</si>
  <si>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</si>
  <si>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</si>
  <si>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</si>
  <si>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</si>
  <si>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</si>
  <si>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</si>
  <si>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</si>
  <si>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</si>
  <si>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</si>
  <si>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</si>
  <si>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</si>
  <si>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</si>
  <si>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</si>
  <si>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</si>
  <si>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</si>
  <si>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</si>
  <si>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</si>
  <si>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</si>
  <si>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</si>
  <si>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</si>
  <si>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</si>
  <si>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</si>
  <si>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</si>
  <si>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</si>
  <si>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</si>
  <si>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</si>
  <si>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</si>
  <si>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</si>
  <si>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</si>
  <si>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</si>
  <si>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</si>
  <si>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</si>
  <si>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</si>
  <si>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</si>
  <si>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</si>
  <si>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</si>
  <si>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</si>
  <si>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</si>
  <si>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</si>
  <si>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</si>
  <si>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</si>
  <si>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</si>
  <si>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</si>
  <si>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</si>
  <si>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</si>
  <si>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</si>
  <si>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</si>
  <si>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</si>
  <si>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</si>
  <si>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</si>
  <si>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</si>
  <si>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</si>
  <si>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</si>
  <si>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</si>
  <si>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</si>
  <si>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</si>
  <si>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</si>
  <si>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</si>
  <si>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</si>
  <si>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</si>
  <si>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</si>
  <si>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</si>
  <si>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</si>
  <si>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</si>
  <si>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</si>
  <si>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</si>
  <si>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</si>
  <si>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</si>
  <si>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</si>
  <si>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</si>
  <si>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</si>
  <si>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</si>
  <si>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</si>
  <si>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</si>
  <si>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</si>
  <si>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</si>
  <si>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</si>
  <si>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</si>
  <si>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</si>
  <si>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</si>
  <si>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</si>
  <si>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</si>
  <si>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</si>
  <si>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</si>
  <si>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</si>
  <si>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</si>
  <si>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</si>
  <si>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</si>
  <si>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</si>
  <si>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</si>
  <si>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</si>
  <si>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</si>
  <si>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</si>
  <si>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</si>
  <si>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</si>
  <si>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</si>
  <si>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</si>
  <si>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</si>
  <si>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</si>
  <si>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</si>
  <si>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</si>
  <si>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</si>
  <si>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</si>
  <si>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</si>
  <si>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</si>
  <si>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</si>
  <si>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</si>
  <si>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</si>
  <si>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</si>
  <si>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</si>
  <si>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</si>
  <si>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</si>
  <si>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</si>
  <si>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</si>
  <si>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</si>
  <si>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</si>
  <si>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</si>
  <si>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</si>
  <si>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</si>
  <si>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</si>
  <si>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</si>
  <si>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</si>
  <si>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</si>
  <si>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</si>
  <si>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</si>
  <si>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</si>
  <si>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</si>
  <si>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</si>
  <si>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</si>
  <si>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</si>
  <si>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</si>
  <si>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</si>
  <si>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</si>
  <si>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</si>
  <si>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</si>
  <si>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</si>
  <si>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</si>
  <si>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</si>
  <si>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</si>
  <si>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</si>
  <si>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</si>
  <si>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</si>
  <si>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</si>
  <si>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</si>
  <si>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</si>
  <si>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</si>
  <si>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</si>
  <si>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</si>
  <si>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</si>
  <si>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</si>
  <si>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</si>
  <si>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</si>
  <si>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</si>
  <si>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</si>
  <si>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</si>
  <si>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</si>
  <si>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</si>
  <si>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</si>
  <si>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</si>
  <si>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</si>
  <si>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</si>
  <si>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</si>
  <si>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</si>
  <si>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</si>
  <si>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</si>
  <si>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</si>
  <si>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</si>
  <si>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</si>
  <si>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</si>
  <si>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</si>
  <si>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</si>
  <si>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</si>
  <si>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</si>
  <si>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</si>
  <si>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</si>
  <si>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</si>
  <si>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</si>
  <si>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</si>
  <si>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</si>
  <si>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</si>
  <si>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</si>
  <si>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</si>
  <si>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</si>
  <si>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</si>
  <si>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</si>
  <si>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</si>
  <si>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</si>
  <si>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</si>
  <si>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</si>
  <si>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</si>
  <si>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</si>
  <si>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</si>
  <si>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</si>
  <si>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</si>
  <si>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</si>
  <si>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</si>
  <si>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</si>
  <si>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</si>
  <si>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</si>
  <si>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</si>
  <si>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</si>
  <si>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</si>
  <si>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</si>
  <si>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</si>
  <si>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</si>
  <si>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</si>
  <si>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</si>
  <si>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</si>
  <si>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</si>
  <si>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</si>
  <si>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</si>
  <si>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</si>
  <si>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</si>
  <si>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</si>
  <si>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</si>
  <si>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</si>
  <si>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</si>
  <si>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</si>
  <si>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</si>
  <si>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</si>
  <si>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</si>
  <si>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</si>
  <si>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</si>
  <si>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</si>
  <si>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</si>
  <si>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</si>
  <si>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</si>
  <si>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</si>
  <si>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</si>
  <si>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</si>
  <si>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</si>
  <si>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</si>
  <si>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</si>
  <si>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</si>
  <si>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</si>
  <si>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</si>
  <si>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</si>
  <si>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</si>
  <si>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</si>
  <si>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</si>
  <si>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</si>
  <si>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</si>
  <si>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</si>
  <si>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</si>
  <si>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</si>
  <si>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</si>
  <si>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</si>
  <si>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</si>
  <si>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</si>
  <si>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</si>
  <si>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</si>
  <si>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</si>
  <si>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</si>
  <si>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</si>
  <si>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</si>
  <si>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</si>
  <si>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</si>
  <si>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</si>
  <si>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</si>
  <si>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</si>
  <si>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</si>
  <si>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</si>
  <si>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</si>
  <si>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</si>
  <si>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</si>
  <si>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</si>
  <si>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</si>
  <si>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</si>
  <si>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</si>
  <si>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</si>
  <si>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</si>
  <si>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</si>
  <si>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</si>
  <si>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</si>
  <si>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</si>
  <si>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</si>
  <si>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</si>
  <si>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</si>
  <si>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</si>
  <si>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</si>
  <si>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</si>
  <si>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</si>
  <si>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</si>
  <si>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</si>
  <si>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</si>
  <si>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</si>
  <si>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</si>
  <si>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</si>
  <si>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</si>
  <si>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</si>
  <si>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</si>
  <si>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</si>
  <si>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</si>
  <si>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</si>
  <si>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</si>
  <si>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</si>
  <si>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</si>
  <si>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</si>
  <si>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</si>
  <si>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</si>
  <si>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</si>
  <si>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</si>
  <si>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</si>
  <si>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</si>
  <si>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</si>
  <si>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</si>
  <si>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</si>
  <si>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</si>
  <si>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</si>
  <si>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</si>
  <si>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</si>
  <si>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</si>
  <si>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</si>
  <si>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</si>
  <si>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</si>
  <si>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</si>
  <si>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</si>
  <si>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</si>
  <si>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</si>
  <si>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</si>
  <si>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</si>
  <si>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</si>
  <si>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</si>
  <si>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</si>
  <si>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</si>
  <si>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</si>
  <si>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</si>
  <si>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</si>
  <si>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</si>
  <si>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</si>
  <si>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</si>
  <si>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</si>
  <si>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</si>
  <si>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</si>
  <si>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</si>
  <si>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</si>
  <si>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</si>
  <si>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</si>
  <si>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</si>
  <si>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</si>
  <si>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</si>
  <si>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</si>
  <si>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</si>
  <si>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</si>
  <si>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</si>
  <si>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</si>
  <si>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</si>
  <si>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</si>
  <si>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</si>
  <si>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</si>
  <si>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</si>
  <si>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</si>
  <si>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</si>
  <si>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</si>
  <si>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</si>
  <si>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</si>
  <si>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</si>
  <si>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</si>
  <si>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</si>
  <si>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</si>
  <si>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</si>
  <si>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</si>
  <si>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</si>
  <si>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</si>
  <si>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</si>
  <si>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</si>
  <si>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</si>
  <si>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</si>
  <si>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</si>
  <si>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</si>
  <si>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</si>
  <si>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</si>
  <si>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</si>
  <si>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</si>
  <si>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</si>
  <si>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</si>
  <si>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</si>
  <si>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</si>
  <si>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</si>
  <si>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</si>
  <si>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</si>
  <si>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</si>
  <si>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</si>
  <si>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</si>
  <si>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</si>
  <si>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</si>
  <si>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</si>
  <si>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</si>
  <si>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</si>
  <si>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</si>
  <si>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</si>
  <si>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</si>
  <si>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</si>
  <si>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</si>
  <si>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</si>
  <si>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</si>
  <si>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</si>
  <si>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</si>
  <si>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</si>
  <si>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</si>
  <si>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</si>
  <si>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</si>
  <si>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</si>
  <si>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</si>
  <si>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</si>
  <si>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</si>
  <si>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</si>
  <si>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</si>
  <si>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</si>
  <si>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</si>
  <si>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</si>
  <si>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</si>
  <si>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</si>
  <si>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</si>
  <si>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</si>
  <si>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</si>
  <si>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</si>
  <si>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</si>
  <si>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</si>
  <si>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</si>
  <si>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</si>
  <si>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</si>
  <si>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</si>
  <si>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</si>
  <si>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</si>
  <si>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</si>
  <si>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</si>
  <si>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</si>
  <si>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</si>
  <si>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</si>
  <si>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</si>
  <si>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</si>
  <si>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</si>
  <si>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</si>
  <si>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</si>
  <si>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</si>
  <si>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</si>
  <si>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</si>
  <si>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</si>
  <si>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</si>
  <si>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</si>
  <si>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</si>
  <si>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</si>
  <si>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</si>
  <si>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</si>
  <si>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</si>
  <si>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</si>
  <si>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</si>
  <si>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</si>
  <si>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</si>
  <si>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</si>
  <si>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</si>
  <si>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</si>
  <si>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</si>
  <si>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</si>
  <si>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</si>
  <si>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</si>
  <si>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</si>
  <si>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</si>
  <si>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</si>
  <si>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</si>
  <si>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</si>
  <si>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</si>
  <si>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</si>
  <si>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</si>
  <si>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</si>
  <si>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</si>
  <si>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</si>
  <si>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</si>
  <si>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</si>
  <si>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</si>
  <si>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</si>
  <si>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</si>
  <si>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</si>
  <si>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</si>
  <si>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</si>
  <si>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</si>
  <si>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</si>
  <si>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</si>
  <si>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</si>
  <si>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</si>
  <si>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</si>
  <si>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</si>
  <si>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</si>
  <si>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</si>
  <si>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</si>
  <si>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</si>
  <si>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</si>
  <si>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</si>
  <si>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</si>
  <si>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</si>
  <si>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</si>
  <si>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</si>
  <si>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</si>
  <si>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</si>
  <si>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</si>
  <si>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</si>
  <si>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</si>
  <si>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</si>
  <si>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</si>
  <si>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</si>
  <si>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</si>
  <si>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</si>
  <si>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</si>
  <si>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</si>
  <si>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</si>
  <si>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</si>
  <si>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</si>
  <si>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</si>
  <si>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</si>
  <si>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</si>
  <si>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</si>
  <si>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</si>
  <si>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</si>
  <si>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</si>
  <si>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</si>
  <si>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</si>
  <si>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</si>
  <si>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</si>
  <si>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</si>
  <si>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</si>
  <si>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</si>
  <si>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</si>
  <si>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</si>
  <si>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</si>
  <si>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</si>
  <si>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</si>
  <si>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</si>
  <si>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</si>
  <si>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</si>
  <si>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</si>
  <si>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</si>
  <si>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</si>
  <si>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</si>
  <si>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</si>
  <si>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</si>
  <si>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</si>
  <si>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</si>
  <si>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</si>
  <si>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</si>
  <si>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</si>
  <si>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</si>
  <si>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</si>
  <si>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</si>
  <si>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</si>
  <si>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</si>
  <si>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</si>
  <si>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</si>
  <si>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</si>
  <si>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</si>
  <si>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</si>
  <si>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</si>
  <si>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</si>
  <si>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</si>
  <si>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</si>
  <si>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</si>
  <si>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</si>
  <si>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</si>
  <si>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</si>
  <si>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</si>
  <si>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</si>
  <si>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</si>
  <si>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</si>
  <si>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</si>
  <si>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</si>
  <si>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</si>
  <si>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</si>
  <si>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</si>
  <si>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</si>
  <si>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</si>
  <si>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</si>
  <si>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</si>
  <si>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</si>
  <si>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</si>
  <si>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</si>
  <si>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</si>
  <si>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</si>
  <si>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</si>
  <si>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</si>
  <si>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</si>
  <si>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</si>
  <si>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</si>
  <si>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</si>
  <si>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</si>
  <si>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</si>
  <si>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</si>
  <si>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</si>
  <si>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</si>
  <si>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</si>
  <si>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</si>
  <si>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</si>
  <si>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</si>
  <si>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</si>
  <si>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</si>
  <si>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</si>
  <si>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</si>
  <si>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</si>
  <si>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</si>
  <si>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</si>
  <si>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</si>
  <si>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</si>
  <si>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</si>
  <si>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</si>
  <si>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</si>
  <si>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</si>
  <si>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</si>
  <si>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</si>
  <si>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</si>
  <si>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</si>
  <si>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</si>
  <si>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</si>
  <si>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</si>
  <si>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</si>
  <si>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</si>
  <si>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</si>
  <si>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</si>
  <si>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</si>
  <si>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</si>
  <si>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</si>
  <si>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</si>
  <si>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</si>
  <si>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</si>
  <si>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</si>
  <si>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</si>
  <si>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</si>
  <si>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</si>
  <si>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</si>
  <si>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</si>
  <si>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</si>
  <si>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</si>
  <si>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</si>
  <si>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</si>
  <si>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</si>
  <si>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</si>
  <si>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</si>
  <si>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</si>
  <si>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</si>
  <si>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</si>
  <si>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</si>
  <si>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</si>
  <si>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</si>
  <si>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</si>
  <si>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</si>
  <si>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</si>
  <si>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</si>
  <si>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</si>
  <si>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</si>
  <si>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</si>
  <si>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</si>
  <si>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</si>
  <si>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</si>
  <si>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</si>
  <si>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</si>
  <si>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</si>
  <si>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</si>
  <si>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</si>
  <si>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</si>
  <si>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</si>
  <si>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</si>
  <si>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</si>
  <si>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</si>
  <si>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</si>
  <si>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</si>
  <si>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</si>
  <si>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</si>
  <si>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</si>
  <si>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</si>
  <si>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</si>
  <si>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</si>
  <si>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</si>
  <si>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</si>
  <si>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</si>
  <si>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</si>
  <si>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</si>
  <si>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</si>
  <si>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</si>
  <si>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</si>
  <si>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</si>
  <si>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</si>
  <si>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</si>
  <si>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</si>
  <si>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</si>
  <si>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</si>
  <si>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</si>
  <si>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</si>
  <si>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</si>
  <si>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</si>
  <si>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</si>
  <si>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</si>
  <si>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</si>
  <si>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</si>
  <si>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</si>
  <si>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</si>
  <si>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</si>
  <si>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</si>
  <si>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</si>
  <si>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</si>
  <si>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</si>
  <si>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</si>
  <si>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</si>
  <si>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</si>
  <si>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</si>
  <si>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</si>
  <si>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</si>
  <si>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</si>
  <si>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</si>
  <si>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</si>
  <si>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</si>
  <si>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</si>
  <si>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</si>
  <si>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</si>
  <si>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</si>
  <si>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</si>
  <si>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</si>
  <si>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</si>
  <si>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</si>
  <si>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</si>
  <si>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</si>
  <si>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</si>
  <si>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</si>
  <si>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</si>
  <si>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</si>
  <si>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</si>
  <si>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</si>
  <si>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</si>
  <si>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</si>
  <si>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</si>
  <si>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</si>
  <si>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</si>
  <si>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</si>
  <si>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</si>
  <si>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</si>
  <si>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</si>
  <si>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</si>
  <si>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</si>
  <si>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</si>
  <si>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</si>
  <si>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</si>
  <si>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</si>
  <si>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</si>
  <si>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</si>
  <si>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</si>
  <si>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</si>
  <si>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</si>
  <si>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</si>
  <si>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</si>
  <si>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</si>
  <si>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</si>
  <si>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</si>
  <si>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</si>
  <si>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</si>
  <si>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</si>
  <si>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</si>
  <si>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</si>
  <si>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</si>
  <si>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</si>
  <si>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</si>
  <si>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</si>
  <si>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</si>
  <si>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</si>
  <si>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</si>
  <si>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</si>
  <si>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</si>
  <si>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</si>
  <si>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</si>
  <si>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Aleksinac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</si>
</sst>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581</c:v>
                </c:pt>
                <c:pt idx="1">
                  <c:v>749</c:v>
                </c:pt>
                <c:pt idx="2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695</c:v>
                </c:pt>
                <c:pt idx="1">
                  <c:v>768</c:v>
                </c:pt>
                <c:pt idx="2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2992384"/>
        <c:axId val="152998272"/>
      </c:barChart>
      <c:catAx>
        <c:axId val="15299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8272"/>
        <c:crosses val="autoZero"/>
        <c:auto val="1"/>
        <c:lblAlgn val="ctr"/>
        <c:lblOffset val="100"/>
        <c:noMultiLvlLbl val="0"/>
      </c:catAx>
      <c:valAx>
        <c:axId val="15299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23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3270</c:v>
                </c:pt>
                <c:pt idx="1">
                  <c:v>2203</c:v>
                </c:pt>
                <c:pt idx="2">
                  <c:v>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50752"/>
        <c:axId val="153473024"/>
      </c:barChart>
      <c:catAx>
        <c:axId val="153450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73024"/>
        <c:crosses val="autoZero"/>
        <c:auto val="1"/>
        <c:lblAlgn val="ctr"/>
        <c:lblOffset val="100"/>
        <c:noMultiLvlLbl val="0"/>
      </c:catAx>
      <c:valAx>
        <c:axId val="153473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50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56</c:v>
                </c:pt>
                <c:pt idx="1">
                  <c:v>59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99904"/>
        <c:axId val="153501696"/>
      </c:barChart>
      <c:catAx>
        <c:axId val="153499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1696"/>
        <c:crosses val="autoZero"/>
        <c:auto val="1"/>
        <c:lblAlgn val="ctr"/>
        <c:lblOffset val="100"/>
        <c:noMultiLvlLbl val="0"/>
      </c:catAx>
      <c:valAx>
        <c:axId val="1535016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999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59</c:v>
                </c:pt>
                <c:pt idx="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19616"/>
        <c:axId val="153521152"/>
      </c:barChart>
      <c:catAx>
        <c:axId val="1535196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21152"/>
        <c:crosses val="autoZero"/>
        <c:auto val="1"/>
        <c:lblAlgn val="ctr"/>
        <c:lblOffset val="100"/>
        <c:noMultiLvlLbl val="0"/>
      </c:catAx>
      <c:valAx>
        <c:axId val="15352115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196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12451</c:v>
                </c:pt>
                <c:pt idx="1">
                  <c:v>11677</c:v>
                </c:pt>
                <c:pt idx="2">
                  <c:v>11309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545728"/>
        <c:axId val="153555712"/>
      </c:barChart>
      <c:catAx>
        <c:axId val="15354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55712"/>
        <c:crosses val="autoZero"/>
        <c:auto val="1"/>
        <c:lblAlgn val="ctr"/>
        <c:lblOffset val="100"/>
        <c:noMultiLvlLbl val="0"/>
      </c:catAx>
      <c:valAx>
        <c:axId val="15355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457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16.103379721669981</c:v>
                </c:pt>
                <c:pt idx="1">
                  <c:v>59.080401313051922</c:v>
                </c:pt>
                <c:pt idx="2">
                  <c:v>24.8162189652781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63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612288"/>
        <c:axId val="153613824"/>
      </c:barChart>
      <c:catAx>
        <c:axId val="15361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13824"/>
        <c:crosses val="autoZero"/>
        <c:auto val="1"/>
        <c:lblAlgn val="ctr"/>
        <c:lblOffset val="100"/>
        <c:noMultiLvlLbl val="0"/>
      </c:catAx>
      <c:valAx>
        <c:axId val="153613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612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3632128"/>
        <c:axId val="153642112"/>
      </c:barChart>
      <c:catAx>
        <c:axId val="15363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42112"/>
        <c:crosses val="autoZero"/>
        <c:auto val="1"/>
        <c:lblAlgn val="ctr"/>
        <c:lblOffset val="100"/>
        <c:noMultiLvlLbl val="0"/>
      </c:catAx>
      <c:valAx>
        <c:axId val="153642112"/>
        <c:scaling>
          <c:orientation val="minMax"/>
          <c:max val="1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632128"/>
        <c:crosses val="autoZero"/>
        <c:crossBetween val="between"/>
        <c:majorUnit val="2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115.2</c:v>
                </c:pt>
                <c:pt idx="1">
                  <c:v>103.7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97.7</c:v>
                </c:pt>
                <c:pt idx="1">
                  <c:v>101.5</c:v>
                </c:pt>
                <c:pt idx="2">
                  <c:v>102.2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668608"/>
        <c:axId val="153670400"/>
      </c:barChart>
      <c:catAx>
        <c:axId val="153668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0400"/>
        <c:crosses val="autoZero"/>
        <c:auto val="1"/>
        <c:lblAlgn val="ctr"/>
        <c:lblOffset val="100"/>
        <c:noMultiLvlLbl val="0"/>
      </c:catAx>
      <c:valAx>
        <c:axId val="153670400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68608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1666</c:v>
                </c:pt>
                <c:pt idx="1">
                  <c:v>1292</c:v>
                </c:pt>
                <c:pt idx="2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769088"/>
        <c:axId val="153770624"/>
      </c:barChart>
      <c:catAx>
        <c:axId val="1537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70624"/>
        <c:crosses val="autoZero"/>
        <c:auto val="1"/>
        <c:lblAlgn val="ctr"/>
        <c:lblOffset val="100"/>
        <c:noMultiLvlLbl val="0"/>
      </c:catAx>
      <c:valAx>
        <c:axId val="1537706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69088"/>
        <c:crosses val="autoZero"/>
        <c:crossBetween val="between"/>
        <c:majorUnit val="3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796992"/>
        <c:axId val="153798528"/>
      </c:barChart>
      <c:catAx>
        <c:axId val="15379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98528"/>
        <c:crosses val="autoZero"/>
        <c:auto val="1"/>
        <c:lblAlgn val="ctr"/>
        <c:lblOffset val="100"/>
        <c:noMultiLvlLbl val="0"/>
      </c:catAx>
      <c:valAx>
        <c:axId val="153798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9699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106</c:v>
                </c:pt>
                <c:pt idx="1">
                  <c:v>148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55</c:v>
                </c:pt>
                <c:pt idx="1">
                  <c:v>43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28864"/>
        <c:axId val="153038848"/>
      </c:barChart>
      <c:catAx>
        <c:axId val="1530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38848"/>
        <c:crosses val="autoZero"/>
        <c:auto val="1"/>
        <c:lblAlgn val="ctr"/>
        <c:lblOffset val="100"/>
        <c:noMultiLvlLbl val="0"/>
      </c:catAx>
      <c:valAx>
        <c:axId val="15303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028864"/>
        <c:crosses val="autoZero"/>
        <c:crossBetween val="between"/>
        <c:majorUnit val="3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126</c:v>
                </c:pt>
                <c:pt idx="1">
                  <c:v>124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182</c:v>
                </c:pt>
                <c:pt idx="1">
                  <c:v>229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45760"/>
        <c:axId val="153847296"/>
      </c:barChart>
      <c:catAx>
        <c:axId val="153845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47296"/>
        <c:crosses val="autoZero"/>
        <c:auto val="1"/>
        <c:lblAlgn val="ctr"/>
        <c:lblOffset val="100"/>
        <c:noMultiLvlLbl val="0"/>
      </c:catAx>
      <c:valAx>
        <c:axId val="153847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457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2.0712931712053262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2.0736048823339037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2.2747237505201348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2.5267002635350684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2.3810624624346941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2.5151417078921821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2.5937398862638124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2.9566785334504599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3.2618244024226728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3.4352027370659761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3.3011234916084891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3.5970225160663922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3.7935179619954691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4.487031300568681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4.0015719635674323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2.1730084608627305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1.8193166581903926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1.1997780757316565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3978752"/>
        <c:axId val="153980288"/>
      </c:barChart>
      <c:catAx>
        <c:axId val="1539787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3980288"/>
        <c:crosses val="autoZero"/>
        <c:auto val="1"/>
        <c:lblAlgn val="ctr"/>
        <c:lblOffset val="100"/>
        <c:noMultiLvlLbl val="0"/>
      </c:catAx>
      <c:valAx>
        <c:axId val="153980288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39787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2.1776318831198851</c:v>
                </c:pt>
                <c:pt idx="1">
                  <c:v>2.1429562161912248</c:v>
                </c:pt>
                <c:pt idx="2">
                  <c:v>2.2770354616487123</c:v>
                </c:pt>
                <c:pt idx="3">
                  <c:v>2.5729344861066159</c:v>
                </c:pt>
                <c:pt idx="4">
                  <c:v>2.5243885524064913</c:v>
                </c:pt>
                <c:pt idx="5">
                  <c:v>2.6838966202783299</c:v>
                </c:pt>
                <c:pt idx="6">
                  <c:v>2.9659253779647692</c:v>
                </c:pt>
                <c:pt idx="7">
                  <c:v>3.2456424245226314</c:v>
                </c:pt>
                <c:pt idx="8">
                  <c:v>3.4167090480373572</c:v>
                </c:pt>
                <c:pt idx="9">
                  <c:v>3.7426603171667669</c:v>
                </c:pt>
                <c:pt idx="10">
                  <c:v>3.5415414489805355</c:v>
                </c:pt>
                <c:pt idx="11">
                  <c:v>3.3080586249942208</c:v>
                </c:pt>
                <c:pt idx="12">
                  <c:v>3.8027648065097788</c:v>
                </c:pt>
                <c:pt idx="13">
                  <c:v>4.036247630496093</c:v>
                </c:pt>
                <c:pt idx="14">
                  <c:v>3.6108927828378565</c:v>
                </c:pt>
                <c:pt idx="15">
                  <c:v>1.581210411946923</c:v>
                </c:pt>
                <c:pt idx="16">
                  <c:v>1.2136483425031208</c:v>
                </c:pt>
                <c:pt idx="17">
                  <c:v>0.69351333857321185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016384"/>
        <c:axId val="154018176"/>
      </c:barChart>
      <c:catAx>
        <c:axId val="1540163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4018176"/>
        <c:crosses val="autoZero"/>
        <c:auto val="1"/>
        <c:lblAlgn val="ctr"/>
        <c:lblOffset val="100"/>
        <c:noMultiLvlLbl val="0"/>
      </c:catAx>
      <c:valAx>
        <c:axId val="1540181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163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0.27358341663597624</c:v>
                </c:pt>
                <c:pt idx="1">
                  <c:v>0.24859489840034585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2.7516178250118375</c:v>
                </c:pt>
                <c:pt idx="1">
                  <c:v>2.0157803718115002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12.647971799863209</c:v>
                </c:pt>
                <c:pt idx="1">
                  <c:v>5.939256376999567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27.63718629978429</c:v>
                </c:pt>
                <c:pt idx="1">
                  <c:v>24.519022913964548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43.094649339716945</c:v>
                </c:pt>
                <c:pt idx="1">
                  <c:v>55.193471681798535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5.4032724785605302</c:v>
                </c:pt>
                <c:pt idx="1">
                  <c:v>5.1015996541288366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8.1917188404272103</c:v>
                </c:pt>
                <c:pt idx="1">
                  <c:v>6.9822741028966711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070400"/>
        <c:axId val="154072192"/>
      </c:barChart>
      <c:catAx>
        <c:axId val="1540704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72192"/>
        <c:crosses val="autoZero"/>
        <c:auto val="1"/>
        <c:lblAlgn val="ctr"/>
        <c:lblOffset val="100"/>
        <c:noMultiLvlLbl val="0"/>
      </c:catAx>
      <c:valAx>
        <c:axId val="15407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07040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39.290787604566738</c:v>
                </c:pt>
                <c:pt idx="1">
                  <c:v>33.338737570255077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27.679276056189821</c:v>
                </c:pt>
                <c:pt idx="1">
                  <c:v>34.457414613056635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32.719524385752621</c:v>
                </c:pt>
                <c:pt idx="1">
                  <c:v>31.879593601383483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0.31041195349081918</c:v>
                </c:pt>
                <c:pt idx="1">
                  <c:v>0.32425421530479898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245760"/>
        <c:axId val="154247552"/>
      </c:barChart>
      <c:catAx>
        <c:axId val="154245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247552"/>
        <c:crosses val="autoZero"/>
        <c:auto val="1"/>
        <c:lblAlgn val="ctr"/>
        <c:lblOffset val="100"/>
        <c:noMultiLvlLbl val="0"/>
      </c:catAx>
      <c:valAx>
        <c:axId val="154247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245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8</c:v>
                </c:pt>
                <c:pt idx="1">
                  <c:v>11</c:v>
                </c:pt>
                <c:pt idx="2">
                  <c:v>93</c:v>
                </c:pt>
                <c:pt idx="3">
                  <c:v>99</c:v>
                </c:pt>
                <c:pt idx="4">
                  <c:v>59</c:v>
                </c:pt>
                <c:pt idx="5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99</c:v>
                </c:pt>
                <c:pt idx="3">
                  <c:v>110</c:v>
                </c:pt>
                <c:pt idx="4">
                  <c:v>57</c:v>
                </c:pt>
                <c:pt idx="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4282240"/>
        <c:axId val="154296320"/>
      </c:barChart>
      <c:catAx>
        <c:axId val="154282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96320"/>
        <c:crosses val="autoZero"/>
        <c:auto val="1"/>
        <c:lblAlgn val="ctr"/>
        <c:lblOffset val="100"/>
        <c:noMultiLvlLbl val="0"/>
      </c:catAx>
      <c:valAx>
        <c:axId val="1542963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8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2.0299999999999998</c:v>
                </c:pt>
                <c:pt idx="1">
                  <c:v>1.61</c:v>
                </c:pt>
                <c:pt idx="3">
                  <c:v>0.56000000000000005</c:v>
                </c:pt>
                <c:pt idx="4">
                  <c:v>2.5299999999999998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4566016"/>
        <c:axId val="154592384"/>
      </c:barChart>
      <c:catAx>
        <c:axId val="154566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92384"/>
        <c:crosses val="autoZero"/>
        <c:auto val="1"/>
        <c:lblAlgn val="ctr"/>
        <c:lblOffset val="100"/>
        <c:noMultiLvlLbl val="0"/>
      </c:catAx>
      <c:valAx>
        <c:axId val="1545923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66016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6.25</c:v>
                </c:pt>
                <c:pt idx="1">
                  <c:v>61.483794551523644</c:v>
                </c:pt>
                <c:pt idx="2">
                  <c:v>19.129709439733073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93.75</c:v>
                </c:pt>
                <c:pt idx="1">
                  <c:v>38.516205448476363</c:v>
                </c:pt>
                <c:pt idx="2">
                  <c:v>80.870290560266923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4610304"/>
        <c:axId val="154616192"/>
      </c:barChart>
      <c:catAx>
        <c:axId val="1546103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616192"/>
        <c:crosses val="autoZero"/>
        <c:auto val="1"/>
        <c:lblAlgn val="ctr"/>
        <c:lblOffset val="100"/>
        <c:noMultiLvlLbl val="0"/>
      </c:catAx>
      <c:valAx>
        <c:axId val="15461619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6103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21.3</c:v>
                </c:pt>
                <c:pt idx="1">
                  <c:v>11.7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649344"/>
        <c:axId val="154650880"/>
      </c:barChart>
      <c:catAx>
        <c:axId val="15464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650880"/>
        <c:crosses val="autoZero"/>
        <c:auto val="1"/>
        <c:lblAlgn val="ctr"/>
        <c:lblOffset val="100"/>
        <c:noMultiLvlLbl val="0"/>
      </c:catAx>
      <c:valAx>
        <c:axId val="154650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6493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186</c:v>
                </c:pt>
                <c:pt idx="1">
                  <c:v>159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201</c:v>
                </c:pt>
                <c:pt idx="1">
                  <c:v>202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69056"/>
        <c:axId val="154670592"/>
      </c:barChart>
      <c:catAx>
        <c:axId val="15466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670592"/>
        <c:crosses val="autoZero"/>
        <c:auto val="1"/>
        <c:lblAlgn val="ctr"/>
        <c:lblOffset val="100"/>
        <c:noMultiLvlLbl val="0"/>
      </c:catAx>
      <c:valAx>
        <c:axId val="154670592"/>
        <c:scaling>
          <c:orientation val="minMax"/>
          <c:max val="7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669056"/>
        <c:crosses val="autoZero"/>
        <c:crossBetween val="between"/>
        <c:majorUnit val="10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2708</c:v>
                </c:pt>
                <c:pt idx="1">
                  <c:v>2453</c:v>
                </c:pt>
                <c:pt idx="2">
                  <c:v>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2575</c:v>
                </c:pt>
                <c:pt idx="1">
                  <c:v>2332</c:v>
                </c:pt>
                <c:pt idx="2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061248"/>
        <c:axId val="153062784"/>
      </c:barChart>
      <c:catAx>
        <c:axId val="153061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62784"/>
        <c:crosses val="autoZero"/>
        <c:auto val="1"/>
        <c:lblAlgn val="ctr"/>
        <c:lblOffset val="100"/>
        <c:noMultiLvlLbl val="0"/>
      </c:catAx>
      <c:valAx>
        <c:axId val="1530627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06124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460</c:v>
                </c:pt>
                <c:pt idx="1">
                  <c:v>544</c:v>
                </c:pt>
                <c:pt idx="2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458</c:v>
                </c:pt>
                <c:pt idx="1">
                  <c:v>588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697088"/>
        <c:axId val="154702976"/>
      </c:barChart>
      <c:catAx>
        <c:axId val="15469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702976"/>
        <c:crosses val="autoZero"/>
        <c:auto val="1"/>
        <c:lblAlgn val="ctr"/>
        <c:lblOffset val="100"/>
        <c:noMultiLvlLbl val="0"/>
      </c:catAx>
      <c:valAx>
        <c:axId val="154702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46970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26.187525815778606</c:v>
                </c:pt>
                <c:pt idx="1">
                  <c:v>27.233188357310141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28.066914498141266</c:v>
                </c:pt>
                <c:pt idx="1">
                  <c:v>28.253596520575442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16.73895084675754</c:v>
                </c:pt>
                <c:pt idx="1">
                  <c:v>19.705587152893944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13.320941759603469</c:v>
                </c:pt>
                <c:pt idx="1">
                  <c:v>14.720642355302777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7.6208178438661704</c:v>
                </c:pt>
                <c:pt idx="1">
                  <c:v>5.7544329207092675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8.064849235852952</c:v>
                </c:pt>
                <c:pt idx="1">
                  <c:v>4.3325526932084308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4764800"/>
        <c:axId val="154766336"/>
      </c:barChart>
      <c:catAx>
        <c:axId val="1547648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766336"/>
        <c:crosses val="autoZero"/>
        <c:auto val="1"/>
        <c:lblAlgn val="ctr"/>
        <c:lblOffset val="100"/>
        <c:noMultiLvlLbl val="0"/>
      </c:catAx>
      <c:valAx>
        <c:axId val="1547663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7648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52.99</c:v>
                </c:pt>
                <c:pt idx="1">
                  <c:v>39.950000000000003</c:v>
                </c:pt>
                <c:pt idx="2">
                  <c:v>5.79</c:v>
                </c:pt>
                <c:pt idx="3">
                  <c:v>0.89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57.05</c:v>
                </c:pt>
                <c:pt idx="1">
                  <c:v>34.57</c:v>
                </c:pt>
                <c:pt idx="2">
                  <c:v>6.6</c:v>
                </c:pt>
                <c:pt idx="3">
                  <c:v>1.34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4782720"/>
        <c:axId val="154784512"/>
      </c:barChart>
      <c:catAx>
        <c:axId val="154782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784512"/>
        <c:crosses val="autoZero"/>
        <c:auto val="1"/>
        <c:lblAlgn val="ctr"/>
        <c:lblOffset val="100"/>
        <c:noMultiLvlLbl val="0"/>
      </c:catAx>
      <c:valAx>
        <c:axId val="15478451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782720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52944</c:v>
                </c:pt>
                <c:pt idx="1">
                  <c:v>59048</c:v>
                </c:pt>
                <c:pt idx="2">
                  <c:v>67783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813568"/>
        <c:axId val="154815104"/>
      </c:barChart>
      <c:catAx>
        <c:axId val="154813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815104"/>
        <c:crosses val="autoZero"/>
        <c:auto val="1"/>
        <c:lblAlgn val="ctr"/>
        <c:lblOffset val="100"/>
        <c:noMultiLvlLbl val="0"/>
      </c:catAx>
      <c:valAx>
        <c:axId val="154815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8135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5181</c:v>
                </c:pt>
                <c:pt idx="1">
                  <c:v>5529</c:v>
                </c:pt>
                <c:pt idx="2">
                  <c:v>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6499</c:v>
                </c:pt>
                <c:pt idx="1">
                  <c:v>6784</c:v>
                </c:pt>
                <c:pt idx="2">
                  <c:v>7010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41472"/>
        <c:axId val="154843008"/>
      </c:barChart>
      <c:catAx>
        <c:axId val="15484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843008"/>
        <c:crosses val="autoZero"/>
        <c:auto val="1"/>
        <c:lblAlgn val="ctr"/>
        <c:lblOffset val="100"/>
        <c:noMultiLvlLbl val="0"/>
      </c:catAx>
      <c:valAx>
        <c:axId val="154843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48414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26</c:v>
                </c:pt>
                <c:pt idx="1">
                  <c:v>28.3</c:v>
                </c:pt>
                <c:pt idx="2">
                  <c:v>12.7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57.674104124408387</c:v>
                </c:pt>
                <c:pt idx="1">
                  <c:v>81.195433176628612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42.32589587559162</c:v>
                </c:pt>
                <c:pt idx="1">
                  <c:v>18.804566823371392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4988544"/>
        <c:axId val="154990080"/>
      </c:barChart>
      <c:catAx>
        <c:axId val="154988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990080"/>
        <c:crosses val="autoZero"/>
        <c:auto val="1"/>
        <c:lblAlgn val="ctr"/>
        <c:lblOffset val="100"/>
        <c:noMultiLvlLbl val="0"/>
      </c:catAx>
      <c:valAx>
        <c:axId val="15499008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4988544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47</c:v>
                </c:pt>
                <c:pt idx="1">
                  <c:v>30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088768"/>
        <c:axId val="155090304"/>
      </c:barChart>
      <c:catAx>
        <c:axId val="15508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90304"/>
        <c:crosses val="autoZero"/>
        <c:auto val="1"/>
        <c:lblAlgn val="ctr"/>
        <c:lblOffset val="100"/>
        <c:noMultiLvlLbl val="0"/>
      </c:catAx>
      <c:valAx>
        <c:axId val="15509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088768"/>
        <c:crosses val="autoZero"/>
        <c:crossBetween val="between"/>
        <c:majorUnit val="1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5.9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88608"/>
        <c:axId val="155190400"/>
      </c:barChart>
      <c:catAx>
        <c:axId val="15518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90400"/>
        <c:crosses val="autoZero"/>
        <c:auto val="1"/>
        <c:lblAlgn val="ctr"/>
        <c:lblOffset val="100"/>
        <c:noMultiLvlLbl val="0"/>
      </c:catAx>
      <c:valAx>
        <c:axId val="155190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88608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6.4</c:v>
                </c:pt>
                <c:pt idx="1">
                  <c:v>19.600000000000001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72320"/>
        <c:axId val="155273856"/>
      </c:barChart>
      <c:catAx>
        <c:axId val="15527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273856"/>
        <c:crosses val="autoZero"/>
        <c:auto val="1"/>
        <c:lblAlgn val="ctr"/>
        <c:lblOffset val="100"/>
        <c:noMultiLvlLbl val="0"/>
      </c:catAx>
      <c:valAx>
        <c:axId val="155273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272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20</c:v>
                </c:pt>
                <c:pt idx="1">
                  <c:v>54.6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5.38</c:v>
                </c:pt>
                <c:pt idx="1">
                  <c:v>6.29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4.9800000000000004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55410816"/>
        <c:axId val="155412352"/>
      </c:barChart>
      <c:catAx>
        <c:axId val="155410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412352"/>
        <c:crosses val="autoZero"/>
        <c:auto val="1"/>
        <c:lblAlgn val="ctr"/>
        <c:lblOffset val="100"/>
        <c:noMultiLvlLbl val="0"/>
      </c:catAx>
      <c:valAx>
        <c:axId val="155412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54108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437312"/>
        <c:axId val="155459584"/>
      </c:barChart>
      <c:catAx>
        <c:axId val="15543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59584"/>
        <c:crosses val="autoZero"/>
        <c:auto val="1"/>
        <c:lblAlgn val="ctr"/>
        <c:lblOffset val="100"/>
        <c:noMultiLvlLbl val="0"/>
      </c:catAx>
      <c:valAx>
        <c:axId val="155459584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373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50.1</c:v>
                </c:pt>
                <c:pt idx="1">
                  <c:v>49.8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18.7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33.9</c:v>
                </c:pt>
                <c:pt idx="1">
                  <c:v>31.6</c:v>
                </c:pt>
                <c:pt idx="2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5584384"/>
        <c:axId val="155585920"/>
      </c:barChart>
      <c:catAx>
        <c:axId val="1555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5585920"/>
        <c:crosses val="autoZero"/>
        <c:auto val="1"/>
        <c:lblAlgn val="ctr"/>
        <c:lblOffset val="100"/>
        <c:noMultiLvlLbl val="0"/>
      </c:catAx>
      <c:valAx>
        <c:axId val="1555859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558438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374</c:v>
                </c:pt>
                <c:pt idx="1">
                  <c:v>942</c:v>
                </c:pt>
                <c:pt idx="2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2175</c:v>
                </c:pt>
                <c:pt idx="1">
                  <c:v>6209</c:v>
                </c:pt>
                <c:pt idx="2">
                  <c:v>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12672"/>
        <c:axId val="155614208"/>
      </c:barChart>
      <c:catAx>
        <c:axId val="15561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14208"/>
        <c:crosses val="autoZero"/>
        <c:auto val="1"/>
        <c:lblAlgn val="ctr"/>
        <c:lblOffset val="100"/>
        <c:noMultiLvlLbl val="0"/>
      </c:catAx>
      <c:valAx>
        <c:axId val="15561420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56126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844</c:v>
                </c:pt>
                <c:pt idx="1">
                  <c:v>3350</c:v>
                </c:pt>
                <c:pt idx="2">
                  <c:v>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3002</c:v>
                </c:pt>
                <c:pt idx="1">
                  <c:v>6793</c:v>
                </c:pt>
                <c:pt idx="2">
                  <c:v>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714688"/>
        <c:axId val="155716224"/>
      </c:barChart>
      <c:catAx>
        <c:axId val="15571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16224"/>
        <c:crosses val="autoZero"/>
        <c:auto val="1"/>
        <c:lblAlgn val="ctr"/>
        <c:lblOffset val="100"/>
        <c:noMultiLvlLbl val="0"/>
      </c:catAx>
      <c:valAx>
        <c:axId val="15571622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57146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3.6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1.1000000000000001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5767552"/>
        <c:axId val="155769088"/>
      </c:barChart>
      <c:catAx>
        <c:axId val="15576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769088"/>
        <c:crosses val="autoZero"/>
        <c:auto val="1"/>
        <c:lblAlgn val="ctr"/>
        <c:lblOffset val="100"/>
        <c:noMultiLvlLbl val="0"/>
      </c:catAx>
      <c:valAx>
        <c:axId val="155769088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5767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22.2</c:v>
                </c:pt>
                <c:pt idx="1">
                  <c:v>24.1</c:v>
                </c:pt>
                <c:pt idx="2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</c:v>
                </c:pt>
                <c:pt idx="1">
                  <c:v>29.7</c:v>
                </c:pt>
                <c:pt idx="2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6250496"/>
        <c:axId val="156252032"/>
      </c:barChart>
      <c:catAx>
        <c:axId val="15625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52032"/>
        <c:crosses val="autoZero"/>
        <c:auto val="1"/>
        <c:lblAlgn val="ctr"/>
        <c:lblOffset val="100"/>
        <c:noMultiLvlLbl val="0"/>
      </c:catAx>
      <c:valAx>
        <c:axId val="15625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6250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249.643</c:v>
                </c:pt>
                <c:pt idx="1">
                  <c:v>277.52600000000001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83584"/>
        <c:axId val="156485120"/>
      </c:barChart>
      <c:catAx>
        <c:axId val="156483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85120"/>
        <c:crosses val="autoZero"/>
        <c:auto val="1"/>
        <c:lblAlgn val="ctr"/>
        <c:lblOffset val="100"/>
        <c:noMultiLvlLbl val="0"/>
      </c:catAx>
      <c:valAx>
        <c:axId val="1564851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8358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12407.87</c:v>
                </c:pt>
                <c:pt idx="1">
                  <c:v>14473.51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72672"/>
        <c:axId val="156574464"/>
      </c:barChart>
      <c:catAx>
        <c:axId val="1565726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4464"/>
        <c:crosses val="autoZero"/>
        <c:auto val="1"/>
        <c:lblAlgn val="ctr"/>
        <c:lblOffset val="100"/>
        <c:noMultiLvlLbl val="0"/>
      </c:catAx>
      <c:valAx>
        <c:axId val="1565744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726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121</c:v>
                </c:pt>
                <c:pt idx="1">
                  <c:v>119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123</c:v>
                </c:pt>
                <c:pt idx="1">
                  <c:v>114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604672"/>
        <c:axId val="156643328"/>
      </c:barChart>
      <c:catAx>
        <c:axId val="156604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43328"/>
        <c:crosses val="autoZero"/>
        <c:auto val="1"/>
        <c:lblAlgn val="ctr"/>
        <c:lblOffset val="100"/>
        <c:noMultiLvlLbl val="0"/>
      </c:catAx>
      <c:valAx>
        <c:axId val="156643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660467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20.399999999999999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55.8</c:v>
                </c:pt>
                <c:pt idx="1">
                  <c:v>53.3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23.8</c:v>
                </c:pt>
                <c:pt idx="1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3122304"/>
        <c:axId val="153123840"/>
      </c:barChart>
      <c:catAx>
        <c:axId val="153122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123840"/>
        <c:crosses val="autoZero"/>
        <c:auto val="1"/>
        <c:lblAlgn val="ctr"/>
        <c:lblOffset val="100"/>
        <c:noMultiLvlLbl val="0"/>
      </c:catAx>
      <c:valAx>
        <c:axId val="1531238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12230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581</c:v>
                </c:pt>
                <c:pt idx="1">
                  <c:v>749</c:v>
                </c:pt>
                <c:pt idx="2">
                  <c:v>1124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695</c:v>
                </c:pt>
                <c:pt idx="1">
                  <c:v>768</c:v>
                </c:pt>
                <c:pt idx="2">
                  <c:v>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6133248"/>
        <c:axId val="156139520"/>
      </c:barChart>
      <c:catAx>
        <c:axId val="156133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9520"/>
        <c:crosses val="autoZero"/>
        <c:auto val="1"/>
        <c:lblAlgn val="ctr"/>
        <c:lblOffset val="100"/>
        <c:noMultiLvlLbl val="0"/>
      </c:catAx>
      <c:valAx>
        <c:axId val="1561395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32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106</c:v>
                </c:pt>
                <c:pt idx="1">
                  <c:v>148</c:v>
                </c:pt>
                <c:pt idx="2">
                  <c:v>162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55</c:v>
                </c:pt>
                <c:pt idx="1">
                  <c:v>43</c:v>
                </c:pt>
                <c:pt idx="2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7428736"/>
        <c:axId val="157619328"/>
      </c:barChart>
      <c:catAx>
        <c:axId val="15742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619328"/>
        <c:crosses val="autoZero"/>
        <c:auto val="1"/>
        <c:lblAlgn val="ctr"/>
        <c:lblOffset val="100"/>
        <c:noMultiLvlLbl val="0"/>
      </c:catAx>
      <c:valAx>
        <c:axId val="1576193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74287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2708</c:v>
                </c:pt>
                <c:pt idx="1">
                  <c:v>2453</c:v>
                </c:pt>
                <c:pt idx="2">
                  <c:v>2333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2575</c:v>
                </c:pt>
                <c:pt idx="1">
                  <c:v>2332</c:v>
                </c:pt>
                <c:pt idx="2">
                  <c:v>2177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8265728"/>
        <c:axId val="158267264"/>
      </c:barChart>
      <c:catAx>
        <c:axId val="15826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67264"/>
        <c:crosses val="autoZero"/>
        <c:auto val="1"/>
        <c:lblAlgn val="ctr"/>
        <c:lblOffset val="100"/>
        <c:noMultiLvlLbl val="0"/>
      </c:catAx>
      <c:valAx>
        <c:axId val="1582672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826572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20</c:v>
                </c:pt>
                <c:pt idx="1">
                  <c:v>54.6</c:v>
                </c:pt>
                <c:pt idx="2">
                  <c:v>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20.399999999999999</c:v>
                </c:pt>
                <c:pt idx="1">
                  <c:v>19.5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55.8</c:v>
                </c:pt>
                <c:pt idx="1">
                  <c:v>53.3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23.8</c:v>
                </c:pt>
                <c:pt idx="1">
                  <c:v>27.2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9844224"/>
        <c:axId val="159845760"/>
      </c:barChart>
      <c:catAx>
        <c:axId val="1598442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9845760"/>
        <c:crosses val="autoZero"/>
        <c:auto val="1"/>
        <c:lblAlgn val="ctr"/>
        <c:lblOffset val="100"/>
        <c:noMultiLvlLbl val="0"/>
      </c:catAx>
      <c:valAx>
        <c:axId val="15984576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8442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50.1</c:v>
                </c:pt>
                <c:pt idx="1">
                  <c:v>49.8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16.100000000000001</c:v>
                </c:pt>
                <c:pt idx="1">
                  <c:v>18.7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33.9</c:v>
                </c:pt>
                <c:pt idx="1">
                  <c:v>31.6</c:v>
                </c:pt>
                <c:pt idx="2">
                  <c:v>33.4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61566720"/>
        <c:axId val="161568640"/>
      </c:barChart>
      <c:catAx>
        <c:axId val="16156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568640"/>
        <c:crosses val="autoZero"/>
        <c:auto val="1"/>
        <c:lblAlgn val="ctr"/>
        <c:lblOffset val="100"/>
        <c:noMultiLvlLbl val="0"/>
      </c:catAx>
      <c:valAx>
        <c:axId val="1615686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6156672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86423168"/>
        <c:axId val="186736640"/>
      </c:barChart>
      <c:catAx>
        <c:axId val="1864231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86736640"/>
        <c:crosses val="autoZero"/>
        <c:auto val="1"/>
        <c:lblAlgn val="ctr"/>
        <c:lblOffset val="100"/>
        <c:noMultiLvlLbl val="0"/>
      </c:catAx>
      <c:valAx>
        <c:axId val="18673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64231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238</c:v>
                </c:pt>
                <c:pt idx="1">
                  <c:v>282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119</c:v>
                </c:pt>
                <c:pt idx="1">
                  <c:v>362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0786176"/>
        <c:axId val="190798080"/>
      </c:barChart>
      <c:catAx>
        <c:axId val="190786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0798080"/>
        <c:crosses val="autoZero"/>
        <c:auto val="1"/>
        <c:lblAlgn val="ctr"/>
        <c:lblOffset val="100"/>
        <c:noMultiLvlLbl val="0"/>
      </c:catAx>
      <c:valAx>
        <c:axId val="190798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078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56</c:v>
                </c:pt>
                <c:pt idx="1">
                  <c:v>62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47</c:v>
                </c:pt>
                <c:pt idx="1">
                  <c:v>91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165184"/>
        <c:axId val="191369600"/>
      </c:barChart>
      <c:catAx>
        <c:axId val="1911651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1369600"/>
        <c:crosses val="autoZero"/>
        <c:auto val="1"/>
        <c:lblAlgn val="ctr"/>
        <c:lblOffset val="100"/>
        <c:noMultiLvlLbl val="0"/>
      </c:catAx>
      <c:valAx>
        <c:axId val="1913696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11651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1611</c:v>
                </c:pt>
                <c:pt idx="1">
                  <c:v>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2003456"/>
        <c:axId val="192419712"/>
      </c:barChart>
      <c:catAx>
        <c:axId val="192003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419712"/>
        <c:crosses val="autoZero"/>
        <c:auto val="1"/>
        <c:lblAlgn val="ctr"/>
        <c:lblOffset val="100"/>
        <c:noMultiLvlLbl val="0"/>
      </c:catAx>
      <c:valAx>
        <c:axId val="19241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0034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3</c:v>
                </c:pt>
                <c:pt idx="1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224320"/>
        <c:axId val="153225856"/>
      </c:barChart>
      <c:catAx>
        <c:axId val="153224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225856"/>
        <c:crosses val="autoZero"/>
        <c:auto val="1"/>
        <c:lblAlgn val="ctr"/>
        <c:lblOffset val="100"/>
        <c:noMultiLvlLbl val="0"/>
      </c:catAx>
      <c:valAx>
        <c:axId val="153225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2243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3270</c:v>
                </c:pt>
                <c:pt idx="1">
                  <c:v>2203</c:v>
                </c:pt>
                <c:pt idx="2">
                  <c:v>2254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3627264"/>
        <c:axId val="193629184"/>
      </c:barChart>
      <c:catAx>
        <c:axId val="193627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29184"/>
        <c:crosses val="autoZero"/>
        <c:auto val="1"/>
        <c:lblAlgn val="ctr"/>
        <c:lblOffset val="100"/>
        <c:noMultiLvlLbl val="0"/>
      </c:catAx>
      <c:valAx>
        <c:axId val="1936291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362726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56</c:v>
                </c:pt>
                <c:pt idx="1">
                  <c:v>59</c:v>
                </c:pt>
                <c:pt idx="2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8388352"/>
        <c:axId val="198406528"/>
      </c:barChart>
      <c:catAx>
        <c:axId val="198388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8406528"/>
        <c:crosses val="autoZero"/>
        <c:auto val="1"/>
        <c:lblAlgn val="ctr"/>
        <c:lblOffset val="100"/>
        <c:noMultiLvlLbl val="0"/>
      </c:catAx>
      <c:valAx>
        <c:axId val="1984065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98388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47</c:v>
                </c:pt>
                <c:pt idx="1">
                  <c:v>30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7872"/>
        <c:axId val="199969408"/>
      </c:barChart>
      <c:catAx>
        <c:axId val="199967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9408"/>
        <c:crosses val="autoZero"/>
        <c:auto val="1"/>
        <c:lblAlgn val="ctr"/>
        <c:lblOffset val="100"/>
        <c:noMultiLvlLbl val="0"/>
      </c:catAx>
      <c:valAx>
        <c:axId val="1999694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7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59</c:v>
                </c:pt>
                <c:pt idx="1">
                  <c:v>130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916352"/>
        <c:axId val="201159808"/>
      </c:barChart>
      <c:catAx>
        <c:axId val="200916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159808"/>
        <c:crosses val="autoZero"/>
        <c:auto val="1"/>
        <c:lblAlgn val="ctr"/>
        <c:lblOffset val="100"/>
        <c:noMultiLvlLbl val="0"/>
      </c:catAx>
      <c:valAx>
        <c:axId val="2011598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63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249.643</c:v>
                </c:pt>
                <c:pt idx="1">
                  <c:v>277.52600000000001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023680"/>
        <c:axId val="202025216"/>
      </c:barChart>
      <c:catAx>
        <c:axId val="20202368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5216"/>
        <c:crosses val="autoZero"/>
        <c:auto val="1"/>
        <c:lblAlgn val="ctr"/>
        <c:lblOffset val="100"/>
        <c:noMultiLvlLbl val="0"/>
      </c:catAx>
      <c:valAx>
        <c:axId val="20202521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023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12451</c:v>
                </c:pt>
                <c:pt idx="1">
                  <c:v>11677</c:v>
                </c:pt>
                <c:pt idx="2">
                  <c:v>11309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2365952"/>
        <c:axId val="203072256"/>
      </c:barChart>
      <c:catAx>
        <c:axId val="20236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072256"/>
        <c:crosses val="autoZero"/>
        <c:auto val="1"/>
        <c:lblAlgn val="ctr"/>
        <c:lblOffset val="100"/>
        <c:noMultiLvlLbl val="0"/>
      </c:catAx>
      <c:valAx>
        <c:axId val="203072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365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4.3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299072"/>
        <c:axId val="203399168"/>
      </c:barChart>
      <c:catAx>
        <c:axId val="2032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399168"/>
        <c:crosses val="autoZero"/>
        <c:auto val="1"/>
        <c:lblAlgn val="ctr"/>
        <c:lblOffset val="100"/>
        <c:noMultiLvlLbl val="0"/>
      </c:catAx>
      <c:valAx>
        <c:axId val="20339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2990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21.3</c:v>
                </c:pt>
                <c:pt idx="1">
                  <c:v>11.7</c:v>
                </c:pt>
                <c:pt idx="2">
                  <c:v>14.7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02336"/>
        <c:axId val="203504640"/>
      </c:barChart>
      <c:catAx>
        <c:axId val="203502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04640"/>
        <c:crosses val="autoZero"/>
        <c:auto val="1"/>
        <c:lblAlgn val="ctr"/>
        <c:lblOffset val="100"/>
        <c:noMultiLvlLbl val="0"/>
      </c:catAx>
      <c:valAx>
        <c:axId val="203504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03502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16.103379721669981</c:v>
                </c:pt>
                <c:pt idx="1">
                  <c:v>59.080401313051922</c:v>
                </c:pt>
                <c:pt idx="2">
                  <c:v>24.8162189652781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63</c:v>
                </c:pt>
                <c:pt idx="1">
                  <c:v>70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766528"/>
        <c:axId val="149768064"/>
      </c:barChart>
      <c:catAx>
        <c:axId val="14976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68064"/>
        <c:crosses val="autoZero"/>
        <c:auto val="1"/>
        <c:lblAlgn val="ctr"/>
        <c:lblOffset val="100"/>
        <c:noMultiLvlLbl val="0"/>
      </c:catAx>
      <c:valAx>
        <c:axId val="149768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766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238</c:v>
                </c:pt>
                <c:pt idx="1">
                  <c:v>282</c:v>
                </c:pt>
                <c:pt idx="2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119</c:v>
                </c:pt>
                <c:pt idx="1">
                  <c:v>362</c:v>
                </c:pt>
                <c:pt idx="2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49280"/>
        <c:axId val="153250816"/>
      </c:barChart>
      <c:catAx>
        <c:axId val="1532492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250816"/>
        <c:crosses val="autoZero"/>
        <c:auto val="1"/>
        <c:lblAlgn val="ctr"/>
        <c:lblOffset val="100"/>
        <c:noMultiLvlLbl val="0"/>
      </c:catAx>
      <c:valAx>
        <c:axId val="153250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492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6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3</c:v>
                </c:pt>
                <c:pt idx="1">
                  <c:v>3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49782528"/>
        <c:axId val="149784064"/>
      </c:barChart>
      <c:catAx>
        <c:axId val="1497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84064"/>
        <c:crosses val="autoZero"/>
        <c:auto val="1"/>
        <c:lblAlgn val="ctr"/>
        <c:lblOffset val="100"/>
        <c:noMultiLvlLbl val="0"/>
      </c:catAx>
      <c:valAx>
        <c:axId val="1497840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497825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115.2</c:v>
                </c:pt>
                <c:pt idx="1">
                  <c:v>103.7</c:v>
                </c:pt>
                <c:pt idx="2">
                  <c:v>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97.7</c:v>
                </c:pt>
                <c:pt idx="1">
                  <c:v>101.5</c:v>
                </c:pt>
                <c:pt idx="2">
                  <c:v>102.2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49798272"/>
        <c:axId val="149800064"/>
      </c:barChart>
      <c:catAx>
        <c:axId val="149798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00064"/>
        <c:crosses val="autoZero"/>
        <c:auto val="1"/>
        <c:lblAlgn val="ctr"/>
        <c:lblOffset val="100"/>
        <c:noMultiLvlLbl val="0"/>
      </c:catAx>
      <c:valAx>
        <c:axId val="1498000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7982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1666</c:v>
                </c:pt>
                <c:pt idx="1">
                  <c:v>1292</c:v>
                </c:pt>
                <c:pt idx="2">
                  <c:v>1268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49808640"/>
        <c:axId val="149810176"/>
      </c:barChart>
      <c:catAx>
        <c:axId val="149808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10176"/>
        <c:crosses val="autoZero"/>
        <c:auto val="1"/>
        <c:lblAlgn val="ctr"/>
        <c:lblOffset val="100"/>
        <c:noMultiLvlLbl val="0"/>
      </c:catAx>
      <c:valAx>
        <c:axId val="1498101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98086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13</c:v>
                </c:pt>
                <c:pt idx="1">
                  <c:v>13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64224"/>
        <c:axId val="150165760"/>
      </c:barChart>
      <c:catAx>
        <c:axId val="15016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5760"/>
        <c:crosses val="autoZero"/>
        <c:auto val="1"/>
        <c:lblAlgn val="ctr"/>
        <c:lblOffset val="100"/>
        <c:noMultiLvlLbl val="0"/>
      </c:catAx>
      <c:valAx>
        <c:axId val="150165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642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126</c:v>
                </c:pt>
                <c:pt idx="1">
                  <c:v>124</c:v>
                </c:pt>
                <c:pt idx="2">
                  <c:v>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182</c:v>
                </c:pt>
                <c:pt idx="1">
                  <c:v>229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180224"/>
        <c:axId val="150181760"/>
      </c:barChart>
      <c:catAx>
        <c:axId val="15018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81760"/>
        <c:crosses val="autoZero"/>
        <c:auto val="1"/>
        <c:lblAlgn val="ctr"/>
        <c:lblOffset val="100"/>
        <c:noMultiLvlLbl val="0"/>
      </c:catAx>
      <c:valAx>
        <c:axId val="1501817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1802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2.0712931712053262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2.0736048823339037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2.2747237505201348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2.5267002635350684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2.3810624624346941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2.5151417078921821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2.5937398862638124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2.9566785334504599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3.2618244024226728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3.4352027370659761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3.3011234916084891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3.5970225160663922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3.7935179619954691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4.487031300568681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4.0015719635674323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2.1730084608627305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1.8193166581903926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1.1997780757316565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284544"/>
        <c:axId val="150290432"/>
      </c:barChart>
      <c:catAx>
        <c:axId val="1502845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0290432"/>
        <c:crosses val="autoZero"/>
        <c:auto val="1"/>
        <c:lblAlgn val="ctr"/>
        <c:lblOffset val="100"/>
        <c:noMultiLvlLbl val="0"/>
      </c:catAx>
      <c:valAx>
        <c:axId val="15029043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02845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2.1776318831198851</c:v>
                </c:pt>
                <c:pt idx="1">
                  <c:v>2.1429562161912248</c:v>
                </c:pt>
                <c:pt idx="2">
                  <c:v>2.2770354616487123</c:v>
                </c:pt>
                <c:pt idx="3">
                  <c:v>2.5729344861066159</c:v>
                </c:pt>
                <c:pt idx="4">
                  <c:v>2.5243885524064913</c:v>
                </c:pt>
                <c:pt idx="5">
                  <c:v>2.6838966202783299</c:v>
                </c:pt>
                <c:pt idx="6">
                  <c:v>2.9659253779647692</c:v>
                </c:pt>
                <c:pt idx="7">
                  <c:v>3.2456424245226314</c:v>
                </c:pt>
                <c:pt idx="8">
                  <c:v>3.4167090480373572</c:v>
                </c:pt>
                <c:pt idx="9">
                  <c:v>3.7426603171667669</c:v>
                </c:pt>
                <c:pt idx="10">
                  <c:v>3.5415414489805355</c:v>
                </c:pt>
                <c:pt idx="11">
                  <c:v>3.3080586249942208</c:v>
                </c:pt>
                <c:pt idx="12">
                  <c:v>3.8027648065097788</c:v>
                </c:pt>
                <c:pt idx="13">
                  <c:v>4.036247630496093</c:v>
                </c:pt>
                <c:pt idx="14">
                  <c:v>3.6108927828378565</c:v>
                </c:pt>
                <c:pt idx="15">
                  <c:v>1.581210411946923</c:v>
                </c:pt>
                <c:pt idx="16">
                  <c:v>1.2136483425031208</c:v>
                </c:pt>
                <c:pt idx="17">
                  <c:v>0.69351333857321185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0297984"/>
        <c:axId val="150299776"/>
      </c:barChart>
      <c:catAx>
        <c:axId val="15029798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0299776"/>
        <c:crosses val="autoZero"/>
        <c:auto val="1"/>
        <c:lblAlgn val="ctr"/>
        <c:lblOffset val="100"/>
        <c:noMultiLvlLbl val="0"/>
      </c:catAx>
      <c:valAx>
        <c:axId val="150299776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029798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0.27358341663597624</c:v>
                </c:pt>
                <c:pt idx="1">
                  <c:v>0.24859489840034585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2.7516178250118375</c:v>
                </c:pt>
                <c:pt idx="1">
                  <c:v>2.0157803718115002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12.647971799863209</c:v>
                </c:pt>
                <c:pt idx="1">
                  <c:v>5.939256376999567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27.63718629978429</c:v>
                </c:pt>
                <c:pt idx="1">
                  <c:v>24.519022913964548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43.094649339716945</c:v>
                </c:pt>
                <c:pt idx="1">
                  <c:v>55.193471681798535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5.4032724785605302</c:v>
                </c:pt>
                <c:pt idx="1">
                  <c:v>5.1015996541288366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8.1917188404272103</c:v>
                </c:pt>
                <c:pt idx="1">
                  <c:v>6.9822741028966711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329984"/>
        <c:axId val="150331776"/>
      </c:barChart>
      <c:catAx>
        <c:axId val="1503299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31776"/>
        <c:crosses val="autoZero"/>
        <c:auto val="1"/>
        <c:lblAlgn val="ctr"/>
        <c:lblOffset val="100"/>
        <c:noMultiLvlLbl val="0"/>
      </c:catAx>
      <c:valAx>
        <c:axId val="1503317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2998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39.290787604566738</c:v>
                </c:pt>
                <c:pt idx="1">
                  <c:v>33.338737570255077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27.679276056189821</c:v>
                </c:pt>
                <c:pt idx="1">
                  <c:v>34.457414613056635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32.719524385752621</c:v>
                </c:pt>
                <c:pt idx="1">
                  <c:v>31.879593601383483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0.31041195349081918</c:v>
                </c:pt>
                <c:pt idx="1">
                  <c:v>0.32425421530479898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366080"/>
        <c:axId val="150367616"/>
      </c:barChart>
      <c:catAx>
        <c:axId val="150366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67616"/>
        <c:crosses val="autoZero"/>
        <c:auto val="1"/>
        <c:lblAlgn val="ctr"/>
        <c:lblOffset val="100"/>
        <c:noMultiLvlLbl val="0"/>
      </c:catAx>
      <c:valAx>
        <c:axId val="15036761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6608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8</c:v>
                </c:pt>
                <c:pt idx="1">
                  <c:v>11</c:v>
                </c:pt>
                <c:pt idx="2">
                  <c:v>93</c:v>
                </c:pt>
                <c:pt idx="3">
                  <c:v>99</c:v>
                </c:pt>
                <c:pt idx="4">
                  <c:v>59</c:v>
                </c:pt>
                <c:pt idx="5">
                  <c:v>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6</c:v>
                </c:pt>
                <c:pt idx="1">
                  <c:v>4</c:v>
                </c:pt>
                <c:pt idx="2">
                  <c:v>99</c:v>
                </c:pt>
                <c:pt idx="3">
                  <c:v>110</c:v>
                </c:pt>
                <c:pt idx="4">
                  <c:v>57</c:v>
                </c:pt>
                <c:pt idx="5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0377984"/>
        <c:axId val="150379520"/>
      </c:barChart>
      <c:catAx>
        <c:axId val="15037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9520"/>
        <c:crosses val="autoZero"/>
        <c:auto val="1"/>
        <c:lblAlgn val="ctr"/>
        <c:lblOffset val="100"/>
        <c:noMultiLvlLbl val="0"/>
      </c:catAx>
      <c:valAx>
        <c:axId val="15037952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3779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56</c:v>
                </c:pt>
                <c:pt idx="1">
                  <c:v>62</c:v>
                </c:pt>
                <c:pt idx="2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47</c:v>
                </c:pt>
                <c:pt idx="1">
                  <c:v>91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277568"/>
        <c:axId val="153279104"/>
      </c:barChart>
      <c:catAx>
        <c:axId val="153277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279104"/>
        <c:crosses val="autoZero"/>
        <c:auto val="1"/>
        <c:lblAlgn val="ctr"/>
        <c:lblOffset val="100"/>
        <c:noMultiLvlLbl val="0"/>
      </c:catAx>
      <c:valAx>
        <c:axId val="1532791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27756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2.0299999999999998</c:v>
                </c:pt>
                <c:pt idx="1">
                  <c:v>1.61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50682240"/>
        <c:axId val="150684032"/>
      </c:barChart>
      <c:catAx>
        <c:axId val="1506822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84032"/>
        <c:crosses val="autoZero"/>
        <c:auto val="1"/>
        <c:lblAlgn val="ctr"/>
        <c:lblOffset val="100"/>
        <c:noMultiLvlLbl val="0"/>
      </c:catAx>
      <c:valAx>
        <c:axId val="150684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6822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6.25</c:v>
                </c:pt>
                <c:pt idx="1">
                  <c:v>61.483794551523644</c:v>
                </c:pt>
                <c:pt idx="2">
                  <c:v>19.129709439733073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93.75</c:v>
                </c:pt>
                <c:pt idx="1">
                  <c:v>38.516205448476363</c:v>
                </c:pt>
                <c:pt idx="2">
                  <c:v>80.870290560266923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0710144"/>
        <c:axId val="150711680"/>
      </c:barChart>
      <c:catAx>
        <c:axId val="150710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11680"/>
        <c:crosses val="autoZero"/>
        <c:auto val="1"/>
        <c:lblAlgn val="ctr"/>
        <c:lblOffset val="100"/>
        <c:noMultiLvlLbl val="0"/>
      </c:catAx>
      <c:valAx>
        <c:axId val="15071168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71014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186</c:v>
                </c:pt>
                <c:pt idx="1">
                  <c:v>159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201</c:v>
                </c:pt>
                <c:pt idx="1">
                  <c:v>202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730240"/>
        <c:axId val="150731776"/>
      </c:barChart>
      <c:catAx>
        <c:axId val="1507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731776"/>
        <c:crosses val="autoZero"/>
        <c:auto val="1"/>
        <c:lblAlgn val="ctr"/>
        <c:lblOffset val="100"/>
        <c:noMultiLvlLbl val="0"/>
      </c:catAx>
      <c:valAx>
        <c:axId val="150731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730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460</c:v>
                </c:pt>
                <c:pt idx="1">
                  <c:v>544</c:v>
                </c:pt>
                <c:pt idx="2">
                  <c:v>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458</c:v>
                </c:pt>
                <c:pt idx="1">
                  <c:v>588</c:v>
                </c:pt>
                <c:pt idx="2">
                  <c:v>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946944"/>
        <c:axId val="150948480"/>
      </c:barChart>
      <c:catAx>
        <c:axId val="150946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48480"/>
        <c:crosses val="autoZero"/>
        <c:auto val="1"/>
        <c:lblAlgn val="ctr"/>
        <c:lblOffset val="100"/>
        <c:noMultiLvlLbl val="0"/>
      </c:catAx>
      <c:valAx>
        <c:axId val="150948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0946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26.187525815778606</c:v>
                </c:pt>
                <c:pt idx="1">
                  <c:v>27.233188357310141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28.066914498141266</c:v>
                </c:pt>
                <c:pt idx="1">
                  <c:v>28.253596520575442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16.73895084675754</c:v>
                </c:pt>
                <c:pt idx="1">
                  <c:v>19.705587152893944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13.320941759603469</c:v>
                </c:pt>
                <c:pt idx="1">
                  <c:v>14.720642355302777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7.6208178438661704</c:v>
                </c:pt>
                <c:pt idx="1">
                  <c:v>5.7544329207092675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8.064849235852952</c:v>
                </c:pt>
                <c:pt idx="1">
                  <c:v>4.3325526932084308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50982016"/>
        <c:axId val="150992000"/>
      </c:barChart>
      <c:catAx>
        <c:axId val="1509820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992000"/>
        <c:crosses val="autoZero"/>
        <c:auto val="1"/>
        <c:lblAlgn val="ctr"/>
        <c:lblOffset val="100"/>
        <c:noMultiLvlLbl val="0"/>
      </c:catAx>
      <c:valAx>
        <c:axId val="15099200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098201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52.99</c:v>
                </c:pt>
                <c:pt idx="1">
                  <c:v>39.950000000000003</c:v>
                </c:pt>
                <c:pt idx="2">
                  <c:v>5.79</c:v>
                </c:pt>
                <c:pt idx="3">
                  <c:v>0.89</c:v>
                </c:pt>
                <c:pt idx="4">
                  <c:v>0.38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57.05</c:v>
                </c:pt>
                <c:pt idx="1">
                  <c:v>34.57</c:v>
                </c:pt>
                <c:pt idx="2">
                  <c:v>6.6</c:v>
                </c:pt>
                <c:pt idx="3">
                  <c:v>1.34</c:v>
                </c:pt>
                <c:pt idx="4">
                  <c:v>0.44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51151744"/>
        <c:axId val="151153280"/>
      </c:barChart>
      <c:catAx>
        <c:axId val="15115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53280"/>
        <c:crosses val="autoZero"/>
        <c:auto val="1"/>
        <c:lblAlgn val="ctr"/>
        <c:lblOffset val="100"/>
        <c:noMultiLvlLbl val="0"/>
      </c:catAx>
      <c:valAx>
        <c:axId val="151153280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517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52944</c:v>
                </c:pt>
                <c:pt idx="1">
                  <c:v>59048</c:v>
                </c:pt>
                <c:pt idx="2">
                  <c:v>67783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70048"/>
        <c:axId val="151180032"/>
      </c:barChart>
      <c:catAx>
        <c:axId val="151170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80032"/>
        <c:crosses val="autoZero"/>
        <c:auto val="1"/>
        <c:lblAlgn val="ctr"/>
        <c:lblOffset val="100"/>
        <c:noMultiLvlLbl val="0"/>
      </c:catAx>
      <c:valAx>
        <c:axId val="151180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70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5181</c:v>
                </c:pt>
                <c:pt idx="1">
                  <c:v>5529</c:v>
                </c:pt>
                <c:pt idx="2">
                  <c:v>5690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6499</c:v>
                </c:pt>
                <c:pt idx="1">
                  <c:v>6784</c:v>
                </c:pt>
                <c:pt idx="2">
                  <c:v>7010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197952"/>
        <c:axId val="151203840"/>
      </c:barChart>
      <c:catAx>
        <c:axId val="151197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03840"/>
        <c:crosses val="autoZero"/>
        <c:auto val="1"/>
        <c:lblAlgn val="ctr"/>
        <c:lblOffset val="100"/>
        <c:noMultiLvlLbl val="0"/>
      </c:catAx>
      <c:valAx>
        <c:axId val="1512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197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26</c:v>
                </c:pt>
                <c:pt idx="1">
                  <c:v>28.3</c:v>
                </c:pt>
                <c:pt idx="2">
                  <c:v>12.7</c:v>
                </c:pt>
                <c:pt idx="3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57.674104124408387</c:v>
                </c:pt>
                <c:pt idx="1">
                  <c:v>81.195433176628612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42.32589587559162</c:v>
                </c:pt>
                <c:pt idx="1">
                  <c:v>18.804566823371392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51248896"/>
        <c:axId val="151250432"/>
      </c:barChart>
      <c:catAx>
        <c:axId val="15124889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250432"/>
        <c:crosses val="autoZero"/>
        <c:auto val="1"/>
        <c:lblAlgn val="ctr"/>
        <c:lblOffset val="100"/>
        <c:noMultiLvlLbl val="0"/>
      </c:catAx>
      <c:valAx>
        <c:axId val="15125043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1248896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1611</c:v>
                </c:pt>
                <c:pt idx="1">
                  <c:v>1791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41024"/>
        <c:axId val="153442560"/>
      </c:barChart>
      <c:catAx>
        <c:axId val="15344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42560"/>
        <c:crosses val="autoZero"/>
        <c:auto val="1"/>
        <c:lblAlgn val="ctr"/>
        <c:lblOffset val="100"/>
        <c:noMultiLvlLbl val="0"/>
      </c:catAx>
      <c:valAx>
        <c:axId val="1534425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41024"/>
        <c:crosses val="autoZero"/>
        <c:crossBetween val="between"/>
        <c:majorUnit val="4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9</c:v>
                </c:pt>
                <c:pt idx="1">
                  <c:v>5.9</c:v>
                </c:pt>
                <c:pt idx="2">
                  <c:v>7.3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71296"/>
        <c:axId val="151272832"/>
      </c:barChart>
      <c:catAx>
        <c:axId val="15127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72832"/>
        <c:crosses val="autoZero"/>
        <c:auto val="1"/>
        <c:lblAlgn val="ctr"/>
        <c:lblOffset val="100"/>
        <c:noMultiLvlLbl val="0"/>
      </c:catAx>
      <c:valAx>
        <c:axId val="15127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7129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6.4</c:v>
                </c:pt>
                <c:pt idx="1">
                  <c:v>19.600000000000001</c:v>
                </c:pt>
                <c:pt idx="2">
                  <c:v>9.1999999999999993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285120"/>
        <c:axId val="151286912"/>
      </c:barChart>
      <c:catAx>
        <c:axId val="151285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86912"/>
        <c:crosses val="autoZero"/>
        <c:auto val="1"/>
        <c:lblAlgn val="ctr"/>
        <c:lblOffset val="100"/>
        <c:noMultiLvlLbl val="0"/>
      </c:catAx>
      <c:valAx>
        <c:axId val="151286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285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5.38</c:v>
                </c:pt>
                <c:pt idx="1">
                  <c:v>6.29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4.9800000000000004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308928"/>
        <c:axId val="151310720"/>
      </c:barChart>
      <c:catAx>
        <c:axId val="151308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310720"/>
        <c:crosses val="autoZero"/>
        <c:auto val="1"/>
        <c:lblAlgn val="ctr"/>
        <c:lblOffset val="100"/>
        <c:noMultiLvlLbl val="0"/>
      </c:catAx>
      <c:valAx>
        <c:axId val="151310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513089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374</c:v>
                </c:pt>
                <c:pt idx="1">
                  <c:v>942</c:v>
                </c:pt>
                <c:pt idx="2">
                  <c:v>1386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2175</c:v>
                </c:pt>
                <c:pt idx="1">
                  <c:v>6209</c:v>
                </c:pt>
                <c:pt idx="2">
                  <c:v>7149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40928"/>
        <c:axId val="151342464"/>
      </c:barChart>
      <c:catAx>
        <c:axId val="15134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2464"/>
        <c:crosses val="autoZero"/>
        <c:auto val="1"/>
        <c:lblAlgn val="ctr"/>
        <c:lblOffset val="100"/>
        <c:noMultiLvlLbl val="0"/>
      </c:catAx>
      <c:valAx>
        <c:axId val="1513424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3409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844</c:v>
                </c:pt>
                <c:pt idx="1">
                  <c:v>3350</c:v>
                </c:pt>
                <c:pt idx="2">
                  <c:v>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3002</c:v>
                </c:pt>
                <c:pt idx="1">
                  <c:v>6793</c:v>
                </c:pt>
                <c:pt idx="2">
                  <c:v>8904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361024"/>
        <c:axId val="151362560"/>
      </c:barChart>
      <c:catAx>
        <c:axId val="151361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62560"/>
        <c:crosses val="autoZero"/>
        <c:auto val="1"/>
        <c:lblAlgn val="ctr"/>
        <c:lblOffset val="100"/>
        <c:noMultiLvlLbl val="0"/>
      </c:catAx>
      <c:valAx>
        <c:axId val="15136256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361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3.6</c:v>
                </c:pt>
                <c:pt idx="2">
                  <c:v>4.9000000000000004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1.1000000000000001</c:v>
                </c:pt>
                <c:pt idx="2">
                  <c:v>1.2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393408"/>
        <c:axId val="151394944"/>
      </c:barChart>
      <c:catAx>
        <c:axId val="151393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94944"/>
        <c:crosses val="autoZero"/>
        <c:auto val="1"/>
        <c:lblAlgn val="ctr"/>
        <c:lblOffset val="100"/>
        <c:noMultiLvlLbl val="0"/>
      </c:catAx>
      <c:valAx>
        <c:axId val="151394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51393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22.2</c:v>
                </c:pt>
                <c:pt idx="1">
                  <c:v>24.1</c:v>
                </c:pt>
                <c:pt idx="2">
                  <c:v>26.1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</c:v>
                </c:pt>
                <c:pt idx="1">
                  <c:v>29.7</c:v>
                </c:pt>
                <c:pt idx="2">
                  <c:v>32.700000000000003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51421696"/>
        <c:axId val="151423232"/>
      </c:barChart>
      <c:catAx>
        <c:axId val="151421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23232"/>
        <c:crosses val="autoZero"/>
        <c:auto val="1"/>
        <c:lblAlgn val="ctr"/>
        <c:lblOffset val="100"/>
        <c:noMultiLvlLbl val="0"/>
      </c:catAx>
      <c:valAx>
        <c:axId val="151423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14216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12407.87</c:v>
                </c:pt>
                <c:pt idx="1">
                  <c:v>14473.51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58176"/>
        <c:axId val="151459712"/>
      </c:barChart>
      <c:catAx>
        <c:axId val="1514581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9712"/>
        <c:crosses val="autoZero"/>
        <c:auto val="1"/>
        <c:lblAlgn val="ctr"/>
        <c:lblOffset val="100"/>
        <c:noMultiLvlLbl val="0"/>
      </c:catAx>
      <c:valAx>
        <c:axId val="151459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58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121</c:v>
                </c:pt>
                <c:pt idx="1">
                  <c:v>119</c:v>
                </c:pt>
                <c:pt idx="2">
                  <c:v>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123</c:v>
                </c:pt>
                <c:pt idx="1">
                  <c:v>114</c:v>
                </c:pt>
                <c:pt idx="2">
                  <c:v>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1470464"/>
        <c:axId val="151472000"/>
      </c:barChart>
      <c:catAx>
        <c:axId val="15147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72000"/>
        <c:crosses val="autoZero"/>
        <c:auto val="1"/>
        <c:lblAlgn val="ctr"/>
        <c:lblOffset val="100"/>
        <c:noMultiLvlLbl val="0"/>
      </c:catAx>
      <c:valAx>
        <c:axId val="1514720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147046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21829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21429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38832</v>
      </c>
      <c r="C4" s="35">
        <v>19122</v>
      </c>
      <c r="D4" s="63">
        <v>19710</v>
      </c>
      <c r="E4" s="211"/>
    </row>
    <row r="5" spans="1:5" ht="30" x14ac:dyDescent="0.25">
      <c r="A5" s="201" t="s">
        <v>716</v>
      </c>
      <c r="B5" s="72">
        <v>37157</v>
      </c>
      <c r="C5" s="61">
        <v>18315</v>
      </c>
      <c r="D5" s="111">
        <v>18842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4707</v>
      </c>
      <c r="C4" s="71">
        <v>8202</v>
      </c>
    </row>
    <row r="5" spans="1:6" x14ac:dyDescent="0.25">
      <c r="A5" s="286" t="s">
        <v>719</v>
      </c>
      <c r="B5" s="214">
        <v>2889</v>
      </c>
      <c r="C5" s="214">
        <v>3434</v>
      </c>
    </row>
    <row r="6" spans="1:6" x14ac:dyDescent="0.25">
      <c r="A6" s="286" t="s">
        <v>720</v>
      </c>
      <c r="B6" s="214">
        <v>3472</v>
      </c>
      <c r="C6" s="214">
        <v>3499</v>
      </c>
    </row>
    <row r="7" spans="1:6" x14ac:dyDescent="0.25">
      <c r="A7" s="286" t="s">
        <v>721</v>
      </c>
      <c r="B7" s="214">
        <v>6858</v>
      </c>
      <c r="C7" s="214">
        <v>5491</v>
      </c>
    </row>
    <row r="8" spans="1:6" x14ac:dyDescent="0.25">
      <c r="A8" s="286" t="s">
        <v>722</v>
      </c>
      <c r="B8" s="214">
        <v>123</v>
      </c>
      <c r="C8" s="214">
        <v>417</v>
      </c>
    </row>
    <row r="9" spans="1:6" x14ac:dyDescent="0.25">
      <c r="A9" s="286" t="s">
        <v>723</v>
      </c>
      <c r="B9" s="214">
        <v>1739</v>
      </c>
      <c r="C9" s="214">
        <v>1634</v>
      </c>
    </row>
    <row r="10" spans="1:6" ht="30" x14ac:dyDescent="0.25">
      <c r="A10" s="293" t="s">
        <v>724</v>
      </c>
      <c r="B10" s="214">
        <v>4811</v>
      </c>
      <c r="C10" s="214">
        <v>933</v>
      </c>
    </row>
    <row r="11" spans="1:6" x14ac:dyDescent="0.25">
      <c r="A11" s="286" t="s">
        <v>887</v>
      </c>
      <c r="B11" s="214">
        <v>1585</v>
      </c>
      <c r="C11" s="214">
        <v>2069</v>
      </c>
    </row>
    <row r="12" spans="1:6" x14ac:dyDescent="0.25">
      <c r="A12" s="294" t="s">
        <v>16</v>
      </c>
      <c r="B12" s="1">
        <f>SUM(B4:B11)</f>
        <v>26184</v>
      </c>
      <c r="C12" s="1">
        <f>SUM(C4:C11)</f>
        <v>25679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5745</v>
      </c>
      <c r="C19" s="71">
        <v>7102</v>
      </c>
    </row>
    <row r="20" spans="1:3" x14ac:dyDescent="0.25">
      <c r="A20" s="286" t="s">
        <v>719</v>
      </c>
      <c r="B20" s="214">
        <v>1376</v>
      </c>
      <c r="C20" s="214">
        <v>1872</v>
      </c>
    </row>
    <row r="21" spans="1:3" x14ac:dyDescent="0.25">
      <c r="A21" s="286" t="s">
        <v>720</v>
      </c>
      <c r="B21" s="214">
        <v>2756</v>
      </c>
      <c r="C21" s="214">
        <v>2831</v>
      </c>
    </row>
    <row r="22" spans="1:3" x14ac:dyDescent="0.25">
      <c r="A22" s="286" t="s">
        <v>721</v>
      </c>
      <c r="B22" s="214">
        <v>6051</v>
      </c>
      <c r="C22" s="214">
        <v>5266</v>
      </c>
    </row>
    <row r="23" spans="1:3" x14ac:dyDescent="0.25">
      <c r="A23" s="286" t="s">
        <v>722</v>
      </c>
      <c r="B23" s="214">
        <v>28</v>
      </c>
      <c r="C23" s="214">
        <v>107</v>
      </c>
    </row>
    <row r="24" spans="1:3" x14ac:dyDescent="0.25">
      <c r="A24" s="286" t="s">
        <v>723</v>
      </c>
      <c r="B24" s="214">
        <v>1308</v>
      </c>
      <c r="C24" s="214">
        <v>1065</v>
      </c>
    </row>
    <row r="25" spans="1:3" ht="30" x14ac:dyDescent="0.25">
      <c r="A25" s="293" t="s">
        <v>724</v>
      </c>
      <c r="B25" s="214">
        <v>3143</v>
      </c>
      <c r="C25" s="214">
        <v>800</v>
      </c>
    </row>
    <row r="26" spans="1:3" x14ac:dyDescent="0.25">
      <c r="A26" s="286" t="s">
        <v>887</v>
      </c>
      <c r="B26" s="214">
        <v>1356</v>
      </c>
      <c r="C26" s="214">
        <v>2292</v>
      </c>
    </row>
    <row r="27" spans="1:3" x14ac:dyDescent="0.25">
      <c r="A27" s="294" t="s">
        <v>16</v>
      </c>
      <c r="B27" s="1">
        <f>SUM(B19:B26)</f>
        <v>21763</v>
      </c>
      <c r="C27" s="1">
        <f>SUM(C19:C26)</f>
        <v>21335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74.349999999999994</v>
      </c>
      <c r="C4" s="1018">
        <v>71.94</v>
      </c>
      <c r="D4" s="1018">
        <v>76.930000000000007</v>
      </c>
      <c r="E4" s="1019">
        <v>66</v>
      </c>
      <c r="F4" s="1019">
        <v>172.3</v>
      </c>
      <c r="G4" s="1020">
        <v>45</v>
      </c>
      <c r="H4" s="1021">
        <v>43.8</v>
      </c>
      <c r="I4" s="1022">
        <v>46.2</v>
      </c>
      <c r="J4" s="1019">
        <v>6.4</v>
      </c>
    </row>
    <row r="5" spans="1:12" x14ac:dyDescent="0.25">
      <c r="A5" s="498">
        <v>2021</v>
      </c>
      <c r="B5" s="757">
        <v>72.78</v>
      </c>
      <c r="C5" s="758">
        <v>70.599999999999994</v>
      </c>
      <c r="D5" s="758">
        <v>75.17</v>
      </c>
      <c r="E5" s="1023">
        <v>65</v>
      </c>
      <c r="F5" s="1023">
        <v>172.4</v>
      </c>
      <c r="G5" s="1024">
        <v>45</v>
      </c>
      <c r="H5" s="1025">
        <v>43.8</v>
      </c>
      <c r="I5" s="1026">
        <v>46.2</v>
      </c>
      <c r="J5" s="1023">
        <v>19.600000000000001</v>
      </c>
    </row>
    <row r="6" spans="1:12" x14ac:dyDescent="0.25">
      <c r="A6" s="499">
        <v>2022</v>
      </c>
      <c r="B6" s="1011">
        <v>72.63</v>
      </c>
      <c r="C6" s="1012">
        <v>70.400000000000006</v>
      </c>
      <c r="D6" s="1012">
        <v>75.12</v>
      </c>
      <c r="E6" s="1013">
        <v>61</v>
      </c>
      <c r="F6" s="1013">
        <v>178.9</v>
      </c>
      <c r="G6" s="1014">
        <v>45.5</v>
      </c>
      <c r="H6" s="1015">
        <v>44.4</v>
      </c>
      <c r="I6" s="1016">
        <v>46.5</v>
      </c>
      <c r="J6" s="1013">
        <v>9.1999999999999993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6.4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19.600000000000001</v>
      </c>
    </row>
    <row r="13" spans="1:12" x14ac:dyDescent="0.25">
      <c r="A13" s="633">
        <f t="shared" si="0"/>
        <v>2022</v>
      </c>
      <c r="B13" s="627">
        <f t="shared" si="1"/>
        <v>9.1999999999999993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9936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12701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29.4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67783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4510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111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9244</v>
      </c>
      <c r="C5" s="70">
        <v>11679</v>
      </c>
      <c r="D5" s="55">
        <v>6499</v>
      </c>
      <c r="E5" s="110">
        <v>5181</v>
      </c>
      <c r="F5" s="55">
        <v>25.1</v>
      </c>
      <c r="G5" s="55">
        <v>28</v>
      </c>
      <c r="H5" s="110">
        <v>22.2</v>
      </c>
      <c r="I5" s="55"/>
      <c r="J5" s="70"/>
      <c r="K5" s="55"/>
      <c r="L5" s="55"/>
      <c r="M5" s="71">
        <v>122</v>
      </c>
      <c r="N5" s="71">
        <v>123</v>
      </c>
      <c r="O5" s="71">
        <v>121</v>
      </c>
    </row>
    <row r="6" spans="1:16" x14ac:dyDescent="0.25">
      <c r="A6" s="215">
        <v>2021</v>
      </c>
      <c r="B6" s="212">
        <v>9367</v>
      </c>
      <c r="C6" s="212">
        <v>12313</v>
      </c>
      <c r="D6" s="58">
        <v>6784</v>
      </c>
      <c r="E6" s="160">
        <v>5529</v>
      </c>
      <c r="F6" s="58">
        <v>26.9</v>
      </c>
      <c r="G6" s="58">
        <v>29.7</v>
      </c>
      <c r="H6" s="160">
        <v>24.1</v>
      </c>
      <c r="I6" s="58">
        <v>52944</v>
      </c>
      <c r="J6" s="212">
        <v>5283</v>
      </c>
      <c r="K6" s="58">
        <v>2575</v>
      </c>
      <c r="L6" s="58">
        <v>2708</v>
      </c>
      <c r="M6" s="214">
        <v>116</v>
      </c>
      <c r="N6" s="214">
        <v>114</v>
      </c>
      <c r="O6" s="214">
        <v>119</v>
      </c>
    </row>
    <row r="7" spans="1:16" x14ac:dyDescent="0.25">
      <c r="A7" s="229">
        <v>2022</v>
      </c>
      <c r="B7" s="167">
        <v>9936</v>
      </c>
      <c r="C7" s="167">
        <v>12701</v>
      </c>
      <c r="D7" s="94">
        <v>7010</v>
      </c>
      <c r="E7" s="169">
        <v>5690</v>
      </c>
      <c r="F7" s="94">
        <v>29.4</v>
      </c>
      <c r="G7" s="58">
        <v>32.700000000000003</v>
      </c>
      <c r="H7" s="160">
        <v>26.1</v>
      </c>
      <c r="I7" s="94">
        <v>59048</v>
      </c>
      <c r="J7" s="167">
        <v>4785</v>
      </c>
      <c r="K7" s="94">
        <v>2332</v>
      </c>
      <c r="L7" s="94">
        <v>2453</v>
      </c>
      <c r="M7" s="214">
        <v>111</v>
      </c>
      <c r="N7" s="214">
        <v>109</v>
      </c>
      <c r="O7" s="214">
        <v>113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67783</v>
      </c>
      <c r="J8" s="1072">
        <v>4510</v>
      </c>
      <c r="K8" s="1073">
        <v>2177</v>
      </c>
      <c r="L8" s="1073">
        <v>2333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52944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59048</v>
      </c>
      <c r="F14" s="514">
        <f>A5</f>
        <v>2020</v>
      </c>
      <c r="G14" s="310">
        <f>IF(ISBLANK(E5),"",E5)</f>
        <v>5181</v>
      </c>
      <c r="H14" s="310">
        <f>IF(ISBLANK(D5),"",D5)</f>
        <v>6499</v>
      </c>
      <c r="K14" s="514">
        <f>A6</f>
        <v>2021</v>
      </c>
      <c r="L14" s="310">
        <f>IF(ISBLANK(L6),"",L6)</f>
        <v>2708</v>
      </c>
      <c r="M14" s="310">
        <f>IF(ISBLANK(K6),"",K6)</f>
        <v>2575</v>
      </c>
    </row>
    <row r="15" spans="1:16" x14ac:dyDescent="0.25">
      <c r="A15" s="481">
        <f>A8</f>
        <v>2023</v>
      </c>
      <c r="B15" s="311">
        <f t="shared" si="0"/>
        <v>67783</v>
      </c>
      <c r="F15" s="486">
        <f t="shared" ref="F15:F16" si="1">A6</f>
        <v>2021</v>
      </c>
      <c r="G15" s="479">
        <f t="shared" ref="G15:G16" si="2">IF(ISBLANK(E6),"",E6)</f>
        <v>5529</v>
      </c>
      <c r="H15" s="479">
        <f t="shared" ref="H15:H16" si="3">IF(ISBLANK(D6),"",D6)</f>
        <v>6784</v>
      </c>
      <c r="K15" s="486">
        <f>A7</f>
        <v>2022</v>
      </c>
      <c r="L15" s="479">
        <f t="shared" ref="L15:L16" si="4">IF(ISBLANK(L7),"",L7)</f>
        <v>2453</v>
      </c>
      <c r="M15" s="479">
        <f t="shared" ref="M15:M16" si="5">IF(ISBLANK(K7),"",K7)</f>
        <v>2332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5690</v>
      </c>
      <c r="H16" s="311">
        <f t="shared" si="3"/>
        <v>7010</v>
      </c>
      <c r="K16" s="481">
        <f>A8</f>
        <v>2023</v>
      </c>
      <c r="L16" s="311">
        <f t="shared" si="4"/>
        <v>2333</v>
      </c>
      <c r="M16" s="311">
        <f t="shared" si="5"/>
        <v>2177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9244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9367</v>
      </c>
      <c r="C21" s="373"/>
      <c r="D21" s="197"/>
      <c r="F21" s="514">
        <f>A5</f>
        <v>2020</v>
      </c>
      <c r="G21" s="310">
        <f>IF(ISBLANK(E5),"",E5)</f>
        <v>5181</v>
      </c>
      <c r="H21" s="310">
        <f>IF(ISBLANK(D5),"",D5)</f>
        <v>6499</v>
      </c>
      <c r="K21" s="514">
        <f>A6</f>
        <v>2021</v>
      </c>
      <c r="L21" s="310">
        <f>IF(ISBLANK(L6),"",L6)</f>
        <v>2708</v>
      </c>
      <c r="M21" s="310">
        <f>IF(ISBLANK(K6),"",K6)</f>
        <v>2575</v>
      </c>
    </row>
    <row r="22" spans="1:15" x14ac:dyDescent="0.25">
      <c r="A22" s="481">
        <f t="shared" si="6"/>
        <v>2022</v>
      </c>
      <c r="B22" s="311">
        <f t="shared" si="7"/>
        <v>9936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5529</v>
      </c>
      <c r="H22" s="479">
        <f t="shared" ref="H22:H23" si="10">IF(ISBLANK(D6),"",D6)</f>
        <v>6784</v>
      </c>
      <c r="K22" s="486">
        <f>A7</f>
        <v>2022</v>
      </c>
      <c r="L22" s="479">
        <f>IF(ISBLANK(L7),"",L7)</f>
        <v>2453</v>
      </c>
      <c r="M22" s="479">
        <f>IF(ISBLANK(K7),"",K7)</f>
        <v>2332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5690</v>
      </c>
      <c r="H23" s="311">
        <f t="shared" si="10"/>
        <v>7010</v>
      </c>
      <c r="K23" s="481">
        <f>A8</f>
        <v>2023</v>
      </c>
      <c r="L23" s="311">
        <f>IF(ISBLANK(L8),"",L8)</f>
        <v>2333</v>
      </c>
      <c r="M23" s="311">
        <f>IF(ISBLANK(K8),"",K8)</f>
        <v>2177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9244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9367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9936</v>
      </c>
      <c r="C28" s="373"/>
      <c r="D28" s="197"/>
      <c r="F28" s="514">
        <f>A5</f>
        <v>2020</v>
      </c>
      <c r="G28" s="310">
        <f>IF(ISBLANK(H5),"",H5)</f>
        <v>22.2</v>
      </c>
      <c r="H28" s="310">
        <f>IF(ISBLANK(G5),"",G5)</f>
        <v>28</v>
      </c>
      <c r="K28" s="514">
        <f>A5</f>
        <v>2020</v>
      </c>
      <c r="L28" s="310">
        <f>IF(ISBLANK(O5),"",O5)</f>
        <v>121</v>
      </c>
      <c r="M28" s="310">
        <f>IF(ISBLANK(N5),"",N5)</f>
        <v>123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24.1</v>
      </c>
      <c r="H29" s="479">
        <f t="shared" ref="H29:H30" si="15">IF(ISBLANK(G6),"",G6)</f>
        <v>29.7</v>
      </c>
      <c r="K29" s="486">
        <f t="shared" ref="K29:K30" si="16">A6</f>
        <v>2021</v>
      </c>
      <c r="L29" s="479">
        <f t="shared" ref="L29:L30" si="17">IF(ISBLANK(O6),"",O6)</f>
        <v>119</v>
      </c>
      <c r="M29" s="479">
        <f t="shared" ref="M29:M30" si="18">IF(ISBLANK(N6),"",N6)</f>
        <v>114</v>
      </c>
    </row>
    <row r="30" spans="1:15" x14ac:dyDescent="0.25">
      <c r="F30" s="481">
        <f t="shared" si="13"/>
        <v>2022</v>
      </c>
      <c r="G30" s="311">
        <f t="shared" si="14"/>
        <v>26.1</v>
      </c>
      <c r="H30" s="311">
        <f t="shared" si="15"/>
        <v>32.700000000000003</v>
      </c>
      <c r="K30" s="481">
        <f t="shared" si="16"/>
        <v>2022</v>
      </c>
      <c r="L30" s="311">
        <f t="shared" si="17"/>
        <v>113</v>
      </c>
      <c r="M30" s="311">
        <f t="shared" si="18"/>
        <v>109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22.2</v>
      </c>
      <c r="H35" s="310">
        <f>IF(ISBLANK(G5),"",G5)</f>
        <v>28</v>
      </c>
      <c r="K35" s="514">
        <f>A5</f>
        <v>2020</v>
      </c>
      <c r="L35" s="310">
        <f>IF(ISBLANK(O5),"",O5)</f>
        <v>121</v>
      </c>
      <c r="M35" s="310">
        <f>IF(ISBLANK(N5),"",N5)</f>
        <v>123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24.1</v>
      </c>
      <c r="H36" s="479">
        <f t="shared" ref="H36:H37" si="21">IF(ISBLANK(G6),"",G6)</f>
        <v>29.7</v>
      </c>
      <c r="K36" s="486">
        <f t="shared" ref="K36:K37" si="22">A6</f>
        <v>2021</v>
      </c>
      <c r="L36" s="479">
        <f t="shared" ref="L36:L37" si="23">IF(ISBLANK(O6),"",O6)</f>
        <v>119</v>
      </c>
      <c r="M36" s="479">
        <f t="shared" ref="M36:M37" si="24">IF(ISBLANK(N6),"",N6)</f>
        <v>114</v>
      </c>
    </row>
    <row r="37" spans="6:15" x14ac:dyDescent="0.25">
      <c r="F37" s="481">
        <f t="shared" si="19"/>
        <v>2022</v>
      </c>
      <c r="G37" s="311">
        <f t="shared" si="20"/>
        <v>26.1</v>
      </c>
      <c r="H37" s="311">
        <f t="shared" si="21"/>
        <v>32.700000000000003</v>
      </c>
      <c r="K37" s="481">
        <f t="shared" si="22"/>
        <v>2022</v>
      </c>
      <c r="L37" s="311">
        <f t="shared" si="23"/>
        <v>113</v>
      </c>
      <c r="M37" s="311">
        <f t="shared" si="24"/>
        <v>109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20.7</v>
      </c>
      <c r="C6" s="35">
        <v>19.3</v>
      </c>
      <c r="D6" s="63">
        <v>22</v>
      </c>
      <c r="E6" s="35">
        <v>57.8</v>
      </c>
      <c r="F6" s="35">
        <v>56.2</v>
      </c>
      <c r="G6" s="35">
        <v>59.3</v>
      </c>
      <c r="H6" s="292">
        <v>21.5</v>
      </c>
      <c r="I6" s="35">
        <v>24.5</v>
      </c>
      <c r="J6" s="63">
        <v>18.7</v>
      </c>
      <c r="M6" s="127" t="s">
        <v>16</v>
      </c>
      <c r="N6" s="935">
        <f>IF(ISBLANK(B8),"",B8)</f>
        <v>20</v>
      </c>
      <c r="O6" s="935">
        <f>IF(ISBLANK(E8),"",E8)</f>
        <v>54.6</v>
      </c>
      <c r="P6" s="128">
        <f>IF(ISBLANK(H8),"",H8)</f>
        <v>25.5</v>
      </c>
    </row>
    <row r="7" spans="1:19" x14ac:dyDescent="0.25">
      <c r="A7" s="286">
        <v>2022</v>
      </c>
      <c r="B7" s="167">
        <v>20.6</v>
      </c>
      <c r="C7" s="94">
        <v>19.5</v>
      </c>
      <c r="D7" s="169">
        <v>21.6</v>
      </c>
      <c r="E7" s="94">
        <v>55.5</v>
      </c>
      <c r="F7" s="94">
        <v>54.7</v>
      </c>
      <c r="G7" s="94">
        <v>56.3</v>
      </c>
      <c r="H7" s="167">
        <v>23.9</v>
      </c>
      <c r="I7" s="94">
        <v>25.8</v>
      </c>
      <c r="J7" s="169">
        <v>22.1</v>
      </c>
    </row>
    <row r="8" spans="1:19" x14ac:dyDescent="0.25">
      <c r="A8" s="218">
        <v>2023</v>
      </c>
      <c r="B8" s="167">
        <v>20</v>
      </c>
      <c r="C8" s="94">
        <v>19.5</v>
      </c>
      <c r="D8" s="169">
        <v>20.399999999999999</v>
      </c>
      <c r="E8" s="94">
        <v>54.6</v>
      </c>
      <c r="F8" s="94">
        <v>53.3</v>
      </c>
      <c r="G8" s="94">
        <v>55.8</v>
      </c>
      <c r="H8" s="167">
        <v>25.5</v>
      </c>
      <c r="I8" s="94">
        <v>27.2</v>
      </c>
      <c r="J8" s="169">
        <v>23.8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20.399999999999999</v>
      </c>
      <c r="O12" s="936">
        <f>IF(ISBLANK(G8),"",G8)</f>
        <v>55.8</v>
      </c>
      <c r="P12" s="938">
        <f>IF(ISBLANK(J8),"",J8)</f>
        <v>23.8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19.5</v>
      </c>
      <c r="O13" s="937">
        <f>IF(ISBLANK(F8),"",F8)</f>
        <v>53.3</v>
      </c>
      <c r="P13" s="939">
        <f>IF(ISBLANK(I8),"",I8)</f>
        <v>27.2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20</v>
      </c>
      <c r="O20" s="935">
        <f>IF(ISBLANK(E8),"",E8)</f>
        <v>54.6</v>
      </c>
      <c r="P20" s="940">
        <f>IF(ISBLANK(H8),"",H8)</f>
        <v>25.5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20.399999999999999</v>
      </c>
      <c r="O24" s="936">
        <f>IF(ISBLANK(G8),"",G8)</f>
        <v>55.8</v>
      </c>
      <c r="P24" s="938">
        <f>IF(ISBLANK(J8),"",J8)</f>
        <v>23.8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19.5</v>
      </c>
      <c r="O25" s="937">
        <f>IF(ISBLANK(F8),"",F8)</f>
        <v>53.3</v>
      </c>
      <c r="P25" s="939">
        <f>IF(ISBLANK(I8),"",I8)</f>
        <v>27.2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1583257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36600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1703749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39386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4902253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113326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229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15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13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1581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148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254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494461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26.2</v>
      </c>
      <c r="E20" s="600">
        <v>27.1</v>
      </c>
      <c r="F20" s="600">
        <v>26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32.700000000000003</v>
      </c>
      <c r="E21" s="751">
        <v>28.8</v>
      </c>
      <c r="F21" s="751">
        <v>28.3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12.9</v>
      </c>
      <c r="E22" s="752">
        <v>15</v>
      </c>
      <c r="F22" s="752">
        <v>12.7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26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28.3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12.7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33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26</v>
      </c>
      <c r="C30" s="204" t="s">
        <v>493</v>
      </c>
    </row>
    <row r="31" spans="1:11" x14ac:dyDescent="0.25">
      <c r="A31" s="698" t="s">
        <v>1430</v>
      </c>
      <c r="B31" s="734">
        <f>F21</f>
        <v>28.3</v>
      </c>
    </row>
    <row r="32" spans="1:11" x14ac:dyDescent="0.25">
      <c r="A32" s="698" t="s">
        <v>1431</v>
      </c>
      <c r="B32" s="734">
        <f>F22</f>
        <v>12.7</v>
      </c>
    </row>
    <row r="33" spans="1:2" x14ac:dyDescent="0.25">
      <c r="A33" s="699" t="s">
        <v>1432</v>
      </c>
      <c r="B33" s="732">
        <f>100-(B30+B31+B32)</f>
        <v>33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233</v>
      </c>
      <c r="C4" s="71">
        <v>13</v>
      </c>
      <c r="D4" s="71">
        <v>14</v>
      </c>
      <c r="G4" s="217">
        <f>A4</f>
        <v>2021</v>
      </c>
      <c r="H4" s="289">
        <f>IF(ISBLANK(C4),"",C4)</f>
        <v>13</v>
      </c>
      <c r="I4" s="289">
        <f>IF(ISBLANK(D4),"",D4)</f>
        <v>14</v>
      </c>
    </row>
    <row r="5" spans="1:9" x14ac:dyDescent="0.25">
      <c r="A5" s="286">
        <v>2022</v>
      </c>
      <c r="B5" s="214">
        <v>234</v>
      </c>
      <c r="C5" s="214">
        <v>13</v>
      </c>
      <c r="D5" s="214">
        <v>15</v>
      </c>
      <c r="G5" s="286">
        <f t="shared" ref="G5:G6" si="0">A5</f>
        <v>2022</v>
      </c>
      <c r="H5" s="290">
        <f t="shared" ref="H5:H6" si="1">IF(ISBLANK(C5),"",C5)</f>
        <v>13</v>
      </c>
      <c r="I5" s="290">
        <f t="shared" ref="I5:I6" si="2">IF(ISBLANK(D5),"",D5)</f>
        <v>15</v>
      </c>
    </row>
    <row r="6" spans="1:9" x14ac:dyDescent="0.25">
      <c r="A6" s="218">
        <v>2023</v>
      </c>
      <c r="B6" s="168">
        <v>229</v>
      </c>
      <c r="C6" s="168">
        <v>15</v>
      </c>
      <c r="D6" s="168">
        <v>13</v>
      </c>
      <c r="G6" s="219">
        <f t="shared" si="0"/>
        <v>2023</v>
      </c>
      <c r="H6" s="291">
        <f t="shared" si="1"/>
        <v>15</v>
      </c>
      <c r="I6" s="291">
        <f t="shared" si="2"/>
        <v>13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13</v>
      </c>
      <c r="I12" s="289">
        <f>IF(ISBLANK(D4),"",D4)</f>
        <v>14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13</v>
      </c>
      <c r="I13" s="290">
        <f t="shared" si="4"/>
        <v>15</v>
      </c>
    </row>
    <row r="14" spans="1:9" x14ac:dyDescent="0.25">
      <c r="G14" s="219">
        <f t="shared" si="3"/>
        <v>2023</v>
      </c>
      <c r="H14" s="291">
        <f t="shared" ref="H14:I14" si="5">IF(ISBLANK(C6),"",C6)</f>
        <v>15</v>
      </c>
      <c r="I14" s="291">
        <f t="shared" si="5"/>
        <v>13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1367</v>
      </c>
      <c r="C23" s="71">
        <v>126</v>
      </c>
      <c r="D23" s="71">
        <v>182</v>
      </c>
      <c r="G23" s="217">
        <f>A23</f>
        <v>2021</v>
      </c>
      <c r="H23" s="289">
        <f>IF(ISBLANK(C23),"",C23)</f>
        <v>126</v>
      </c>
      <c r="I23" s="289">
        <f>IF(ISBLANK(D23),"",D23)</f>
        <v>182</v>
      </c>
    </row>
    <row r="24" spans="1:13" x14ac:dyDescent="0.25">
      <c r="A24" s="286">
        <v>2022</v>
      </c>
      <c r="B24" s="214">
        <v>1474</v>
      </c>
      <c r="C24" s="214">
        <v>124</v>
      </c>
      <c r="D24" s="214">
        <v>229</v>
      </c>
      <c r="G24" s="286">
        <f t="shared" ref="G24:G25" si="6">A24</f>
        <v>2022</v>
      </c>
      <c r="H24" s="290">
        <f t="shared" ref="H24:H25" si="7">IF(ISBLANK(C24),"",C24)</f>
        <v>124</v>
      </c>
      <c r="I24" s="290">
        <f t="shared" ref="I24:I25" si="8">IF(ISBLANK(D24),"",D24)</f>
        <v>229</v>
      </c>
    </row>
    <row r="25" spans="1:13" x14ac:dyDescent="0.25">
      <c r="A25" s="218">
        <v>2023</v>
      </c>
      <c r="B25" s="168">
        <v>1581</v>
      </c>
      <c r="C25" s="168">
        <v>148</v>
      </c>
      <c r="D25" s="168">
        <v>254</v>
      </c>
      <c r="G25" s="219">
        <f t="shared" si="6"/>
        <v>2023</v>
      </c>
      <c r="H25" s="291">
        <f t="shared" si="7"/>
        <v>148</v>
      </c>
      <c r="I25" s="291">
        <f t="shared" si="8"/>
        <v>254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126</v>
      </c>
      <c r="I31" s="289">
        <f>IF(ISBLANK(D23),"",D23)</f>
        <v>182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124</v>
      </c>
      <c r="I32" s="290">
        <f t="shared" si="10"/>
        <v>229</v>
      </c>
    </row>
    <row r="33" spans="7:9" x14ac:dyDescent="0.25">
      <c r="G33" s="219">
        <f t="shared" si="9"/>
        <v>2023</v>
      </c>
      <c r="H33" s="291">
        <f t="shared" ref="H33:I33" si="11">IF(ISBLANK(C25),"",C25)</f>
        <v>148</v>
      </c>
      <c r="I33" s="291">
        <f t="shared" si="11"/>
        <v>254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893269</v>
      </c>
      <c r="C4" s="1077">
        <v>19193</v>
      </c>
      <c r="D4" s="110">
        <v>1117508</v>
      </c>
      <c r="E4" s="70">
        <v>24011</v>
      </c>
      <c r="F4" s="1076">
        <v>440699</v>
      </c>
      <c r="G4" s="70">
        <v>9469</v>
      </c>
      <c r="H4" s="1078">
        <v>3413420</v>
      </c>
      <c r="I4" s="1077">
        <v>73342</v>
      </c>
    </row>
    <row r="5" spans="1:9" x14ac:dyDescent="0.25">
      <c r="A5" s="587">
        <v>2021</v>
      </c>
      <c r="B5" s="1079">
        <v>1130437</v>
      </c>
      <c r="C5" s="1080">
        <v>24669</v>
      </c>
      <c r="D5" s="160">
        <v>1201260</v>
      </c>
      <c r="E5" s="212">
        <v>26215</v>
      </c>
      <c r="F5" s="1079">
        <v>625494</v>
      </c>
      <c r="G5" s="212">
        <v>13650</v>
      </c>
      <c r="H5" s="1081">
        <v>4168643</v>
      </c>
      <c r="I5" s="1080">
        <v>90971</v>
      </c>
    </row>
    <row r="6" spans="1:9" x14ac:dyDescent="0.25">
      <c r="A6" s="588">
        <v>2022</v>
      </c>
      <c r="B6" s="1082">
        <v>1276901</v>
      </c>
      <c r="C6" s="1083">
        <v>29518</v>
      </c>
      <c r="D6" s="169">
        <v>1388330</v>
      </c>
      <c r="E6" s="167">
        <v>32094</v>
      </c>
      <c r="F6" s="1082">
        <v>623871</v>
      </c>
      <c r="G6" s="167">
        <v>14422</v>
      </c>
      <c r="H6" s="1084">
        <v>4902253</v>
      </c>
      <c r="I6" s="1083">
        <v>113326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184161</v>
      </c>
      <c r="C4" s="1076">
        <v>1243406</v>
      </c>
      <c r="D4" s="1077">
        <v>26716</v>
      </c>
      <c r="E4" s="1076">
        <v>1226065</v>
      </c>
      <c r="F4" s="1077">
        <v>26344</v>
      </c>
    </row>
    <row r="5" spans="1:6" x14ac:dyDescent="0.25">
      <c r="A5" s="480">
        <v>2021</v>
      </c>
      <c r="B5" s="1081">
        <v>306910</v>
      </c>
      <c r="C5" s="1079">
        <v>1502131</v>
      </c>
      <c r="D5" s="1080">
        <v>32780</v>
      </c>
      <c r="E5" s="1079">
        <v>1256785</v>
      </c>
      <c r="F5" s="1080">
        <v>27426</v>
      </c>
    </row>
    <row r="6" spans="1:6" ht="15.75" thickBot="1" x14ac:dyDescent="0.3">
      <c r="A6" s="960">
        <v>2022</v>
      </c>
      <c r="B6" s="1085">
        <v>494461</v>
      </c>
      <c r="C6" s="1086">
        <v>1583257</v>
      </c>
      <c r="D6" s="1087">
        <v>36600</v>
      </c>
      <c r="E6" s="1086">
        <v>1703749</v>
      </c>
      <c r="F6" s="1087">
        <v>39386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Aleksinac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707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72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43258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8.1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19.899999999999999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-11.8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72.63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178.9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2.71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38832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37157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1299</v>
      </c>
      <c r="C63" s="548">
        <f>IF(ISBLANK('DEM2'!C7),"-",'DEM2'!C7)</f>
        <v>1340</v>
      </c>
      <c r="D63" s="548"/>
      <c r="E63" s="548">
        <f>IF(ISBLANK('DEM2'!D8),"-",'DEM2'!D8)</f>
        <v>1251</v>
      </c>
      <c r="F63" s="548">
        <f>IF(ISBLANK('DEM2'!C8),"-",'DEM2'!C8)</f>
        <v>1298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1616</v>
      </c>
      <c r="C64" s="317">
        <f>IF(ISBLANK('DEM2'!F7),"-",'DEM2'!F7)</f>
        <v>1648</v>
      </c>
      <c r="D64" s="789"/>
      <c r="E64" s="317">
        <f>IF(ISBLANK('DEM2'!G8),"-",'DEM2'!G8)</f>
        <v>1526</v>
      </c>
      <c r="F64" s="317">
        <f>IF(ISBLANK('DEM2'!F8),"-",'DEM2'!F8)</f>
        <v>1556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949</v>
      </c>
      <c r="C65" s="345">
        <f>IF(ISBLANK('DEM2'!I7),"-",'DEM2'!I7)</f>
        <v>983</v>
      </c>
      <c r="D65" s="393"/>
      <c r="E65" s="345">
        <f>IF(ISBLANK('DEM2'!J8),"-",'DEM2'!J8)</f>
        <v>882</v>
      </c>
      <c r="F65" s="345">
        <f>IF(ISBLANK('DEM2'!I8),"-",'DEM2'!I8)</f>
        <v>896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3632</v>
      </c>
      <c r="C66" s="348">
        <f>IF(ISBLANK('DEM2'!L7),"-",'DEM2'!L7)</f>
        <v>3720</v>
      </c>
      <c r="D66" s="394"/>
      <c r="E66" s="348">
        <f>IF(ISBLANK('DEM2'!M8),"-",'DEM2'!M8)</f>
        <v>3447</v>
      </c>
      <c r="F66" s="348">
        <f>IF(ISBLANK('DEM2'!L8),"-",'DEM2'!L8)</f>
        <v>3519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3597</v>
      </c>
      <c r="C67" s="345">
        <f>IF(ISBLANK('DEM2'!O7),"-",'DEM2'!O7)</f>
        <v>3872</v>
      </c>
      <c r="D67" s="393"/>
      <c r="E67" s="345">
        <f>IF(ISBLANK('DEM2'!P8),"-",'DEM2'!P8)</f>
        <v>3211</v>
      </c>
      <c r="F67" s="345">
        <f>IF(ISBLANK('DEM2'!O8),"-",'DEM2'!O8)</f>
        <v>3366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13887</v>
      </c>
      <c r="C68" s="317">
        <f>IF(ISBLANK('DEM2'!R7),"-",'DEM2'!R7)</f>
        <v>14933</v>
      </c>
      <c r="D68" s="395"/>
      <c r="E68" s="317">
        <f>IF(ISBLANK('DEM2'!S8),"-",'DEM2'!S8)</f>
        <v>13134</v>
      </c>
      <c r="F68" s="317">
        <f>IF(ISBLANK('DEM2'!R8),"-",'DEM2'!R8)</f>
        <v>13758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22963</v>
      </c>
      <c r="C69" s="463">
        <f>IF(ISBLANK('DEM2'!U7),"-",'DEM2'!U7)</f>
        <v>22861</v>
      </c>
      <c r="D69" s="799"/>
      <c r="E69" s="463">
        <f>IF(ISBLANK('DEM2'!V8),"-",'DEM2'!V8)</f>
        <v>21829</v>
      </c>
      <c r="F69" s="463">
        <f>IF(ISBLANK('DEM2'!U8),"-",'DEM2'!U8)</f>
        <v>21429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5.2</v>
      </c>
      <c r="G115" s="800">
        <f>IF(ISBLANK('DEM2'!E23),"-",'DEM2'!E23)</f>
        <v>2.6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8.3000000000000007</v>
      </c>
      <c r="G116" s="407">
        <f>IF(ISBLANK('DEM2'!E24),"-",'DEM2'!E24)</f>
        <v>24.4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8.5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9936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12701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29.4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67783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4510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111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40.9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134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14.7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4902253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113326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1388330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906348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32094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1276901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29518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623871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14422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1583257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36600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1703749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39386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229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1581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494461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7349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9040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5803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20401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7193</v>
      </c>
      <c r="C300" s="808">
        <f>IF(ISBLANK(POLJ3!C4),"-",POLJ3!C4)</f>
        <v>1376</v>
      </c>
      <c r="D300" s="1160">
        <f>IF(ISBLANK(POLJ3!D4),"-",POLJ3!D4)</f>
        <v>5817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9287</v>
      </c>
      <c r="C301" s="789">
        <f>IF(ISBLANK(POLJ3!C5),"-",POLJ3!C5)</f>
        <v>5710</v>
      </c>
      <c r="D301" s="1161">
        <f>IF(ISBLANK(POLJ3!D5),"-",POLJ3!D5)</f>
        <v>3577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16</v>
      </c>
      <c r="C302" s="790">
        <f>IF(ISBLANK(POLJ3!C6),"-",POLJ3!C6)</f>
        <v>1</v>
      </c>
      <c r="D302" s="1162">
        <f>IF(ISBLANK(POLJ3!D6),"-",POLJ3!D6)</f>
        <v>15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25</v>
      </c>
      <c r="C303" s="791">
        <f>IF(ISBLANK(POLJ3!C7),"-",POLJ3!C7)</f>
        <v>6</v>
      </c>
      <c r="D303" s="1163">
        <f>IF(ISBLANK(POLJ3!D7),"-",POLJ3!D7)</f>
        <v>19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7349</v>
      </c>
      <c r="C304" s="807">
        <f>IF(ISBLANK(POLJ3!C8),"-",POLJ3!C8)</f>
        <v>1311</v>
      </c>
      <c r="D304" s="1164">
        <f>IF(ISBLANK(POLJ3!D8),"-",POLJ3!D8)</f>
        <v>6038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237.25</v>
      </c>
      <c r="C310" s="1165"/>
      <c r="D310" s="3"/>
      <c r="E310" s="5"/>
      <c r="F310" s="5"/>
      <c r="G310" s="815" t="s">
        <v>854</v>
      </c>
      <c r="H310" s="816">
        <f>IF(ISBLANK(POLJ2!H3),"-",POLJ2!H3)</f>
        <v>11133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20620.919999999998</v>
      </c>
      <c r="C311" s="1154"/>
      <c r="D311" s="3"/>
      <c r="E311" s="5"/>
      <c r="F311" s="5"/>
      <c r="G311" s="810" t="s">
        <v>855</v>
      </c>
      <c r="H311" s="248">
        <f>IF(ISBLANK(POLJ2!H4),"-",POLJ2!H4)</f>
        <v>35391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800.45</v>
      </c>
      <c r="C312" s="1154"/>
      <c r="D312" s="3"/>
      <c r="E312" s="5"/>
      <c r="F312" s="5"/>
      <c r="G312" s="810" t="s">
        <v>856</v>
      </c>
      <c r="H312" s="248">
        <f>IF(ISBLANK(POLJ2!H5),"-",POLJ2!H5)</f>
        <v>11365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266.79000000000002</v>
      </c>
      <c r="C313" s="1154"/>
      <c r="D313" s="3"/>
      <c r="E313" s="5"/>
      <c r="F313" s="5"/>
      <c r="G313" s="812" t="s">
        <v>857</v>
      </c>
      <c r="H313" s="249">
        <f>IF(ISBLANK(POLJ2!H6),"-",POLJ2!H6)</f>
        <v>156809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1.51</v>
      </c>
      <c r="C314" s="1154"/>
      <c r="D314" s="3"/>
      <c r="E314" s="5"/>
      <c r="F314" s="5"/>
      <c r="G314" s="814" t="s">
        <v>847</v>
      </c>
      <c r="H314" s="817">
        <f>IF(ISBLANK(POLJ2!H7),"-",POLJ2!H7)</f>
        <v>214698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2666.03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24592.95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24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155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17.3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899</v>
      </c>
      <c r="I364" s="808">
        <f>IF(ISBLANK(OBRAZ2!I6),"-",OBRAZ2!I6)</f>
        <v>570</v>
      </c>
      <c r="J364" s="808">
        <f>IF(ISBLANK(OBRAZ2!J6),"-",OBRAZ2!J6)</f>
        <v>329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350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36.9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8</v>
      </c>
      <c r="I366" s="807">
        <f>IF(ISBLANK(OBRAZ2!I8),"-",OBRAZ2!I8)</f>
        <v>0</v>
      </c>
      <c r="J366" s="807">
        <f>IF(ISBLANK(OBRAZ2!J8),"-",OBRAZ2!J8)</f>
        <v>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396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3.9099526066350712</v>
      </c>
      <c r="I375" s="850">
        <f>IF(ISBLANK(OBRAZ2!C12),"-",OBRAZ2!C21)</f>
        <v>4.004449388209121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51.658767772511851</v>
      </c>
      <c r="I377" s="851">
        <f>IF(ISBLANK(OBRAZ2!C14),"-",OBRAZ2!C23)</f>
        <v>52.280311457174633</v>
      </c>
      <c r="J377" s="851">
        <f>IF(ISBLANK(OBRAZ2!D14),"-",OBRAZ2!D23)</f>
        <v>56.048834628190903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32.582938388625593</v>
      </c>
      <c r="I379" s="851">
        <f>IF(ISBLANK(OBRAZ2!C16),"-",OBRAZ2!C25)</f>
        <v>34.927697441601779</v>
      </c>
      <c r="J379" s="851">
        <f>IF(ISBLANK(OBRAZ2!D16),"-",OBRAZ2!D25)</f>
        <v>35.849056603773583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11.848341232227488</v>
      </c>
      <c r="I380" s="852">
        <f>IF(ISBLANK(OBRAZ2!C17),"-",OBRAZ2!C26)</f>
        <v>8.7875417130144609</v>
      </c>
      <c r="J380" s="852">
        <f>IF(ISBLANK(OBRAZ2!D17),"-",OBRAZ2!D26)</f>
        <v>8.1021087680355173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9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49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853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1209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626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280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92.9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404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98.3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-0.3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34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1152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312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3718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70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42365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95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2.2000000000000002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1.1000000000000001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0.16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2.2999999999999998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62.2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0.48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95.3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100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3402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7.9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227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2866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64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72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10.7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0.6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10.1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8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32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0.3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2254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5.0999999999999996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1268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18.7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624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9.4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165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331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0.7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52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242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35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7.3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54.2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36.6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189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38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277.52600000000001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205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11655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43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4822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26881.38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15.46082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60</v>
      </c>
      <c r="D696" s="3"/>
      <c r="E696" s="5"/>
      <c r="F696" s="5"/>
      <c r="G696" s="837">
        <v>2012</v>
      </c>
      <c r="H696" s="835">
        <f>IF(ISBLANK(INDEKSI2!B5),"-",INDEKSI2!B5)</f>
        <v>28</v>
      </c>
      <c r="I696" s="835">
        <f>IF(ISBLANK(INDEKSI2!C5),"-",INDEKSI2!C5)</f>
        <v>94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46.01</v>
      </c>
      <c r="D697" s="3"/>
      <c r="E697" s="5"/>
      <c r="F697" s="5"/>
      <c r="G697" s="838">
        <v>2013</v>
      </c>
      <c r="H697" s="559">
        <f>IF(ISBLANK(INDEKSI2!B6),"-",INDEKSI2!B6)</f>
        <v>30.52</v>
      </c>
      <c r="I697" s="559">
        <f>IF(ISBLANK(INDEKSI2!C6),"-",INDEKSI2!C6)</f>
        <v>85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30.34</v>
      </c>
      <c r="I698" s="836">
        <f>IF(ISBLANK(INDEKSI2!C7),"-",INDEKSI2!C7)</f>
        <v>96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1386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7149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6762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8904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4.9000000000000004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1.2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14.7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40.9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134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30.34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96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15.46082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60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46.01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30.02</v>
      </c>
      <c r="C4" s="721">
        <v>81</v>
      </c>
      <c r="D4" s="710"/>
      <c r="E4" s="711"/>
      <c r="F4" s="712"/>
    </row>
    <row r="5" spans="1:6" x14ac:dyDescent="0.25">
      <c r="A5" s="286">
        <v>2012</v>
      </c>
      <c r="B5" s="614">
        <v>28</v>
      </c>
      <c r="C5" s="722">
        <v>94</v>
      </c>
      <c r="D5" s="713"/>
      <c r="E5" s="641"/>
      <c r="F5" s="714"/>
    </row>
    <row r="6" spans="1:6" x14ac:dyDescent="0.25">
      <c r="A6" s="286">
        <v>2013</v>
      </c>
      <c r="B6" s="614">
        <v>30.52</v>
      </c>
      <c r="C6" s="722">
        <v>85</v>
      </c>
      <c r="D6" s="715">
        <v>15.46082</v>
      </c>
      <c r="E6" s="609">
        <v>60</v>
      </c>
      <c r="F6" s="716">
        <v>46.01</v>
      </c>
    </row>
    <row r="7" spans="1:6" x14ac:dyDescent="0.25">
      <c r="A7" s="219">
        <v>2014</v>
      </c>
      <c r="B7" s="615">
        <v>30.34</v>
      </c>
      <c r="C7" s="723">
        <v>96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7349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5803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9040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237.25</v>
      </c>
      <c r="G3" s="217" t="s">
        <v>765</v>
      </c>
      <c r="H3" s="71">
        <v>11133</v>
      </c>
    </row>
    <row r="4" spans="1:9" x14ac:dyDescent="0.25">
      <c r="A4" s="286" t="s">
        <v>760</v>
      </c>
      <c r="B4" s="214">
        <v>20620.919999999998</v>
      </c>
      <c r="G4" s="286" t="s">
        <v>766</v>
      </c>
      <c r="H4" s="214">
        <v>35391</v>
      </c>
    </row>
    <row r="5" spans="1:9" x14ac:dyDescent="0.25">
      <c r="A5" s="286" t="s">
        <v>761</v>
      </c>
      <c r="B5" s="214">
        <v>800.45</v>
      </c>
      <c r="G5" s="286" t="s">
        <v>767</v>
      </c>
      <c r="H5" s="214">
        <v>11365</v>
      </c>
    </row>
    <row r="6" spans="1:9" x14ac:dyDescent="0.25">
      <c r="A6" s="286" t="s">
        <v>762</v>
      </c>
      <c r="B6" s="214">
        <v>266.79000000000002</v>
      </c>
      <c r="G6" s="286" t="s">
        <v>768</v>
      </c>
      <c r="H6" s="214">
        <v>156809</v>
      </c>
    </row>
    <row r="7" spans="1:9" x14ac:dyDescent="0.25">
      <c r="A7" s="286" t="s">
        <v>763</v>
      </c>
      <c r="B7" s="214">
        <v>1.51</v>
      </c>
      <c r="G7" s="1" t="s">
        <v>24</v>
      </c>
      <c r="H7" s="288">
        <v>214698</v>
      </c>
    </row>
    <row r="8" spans="1:9" x14ac:dyDescent="0.25">
      <c r="A8" s="287" t="s">
        <v>764</v>
      </c>
      <c r="B8" s="73">
        <v>2666.03</v>
      </c>
    </row>
    <row r="9" spans="1:9" x14ac:dyDescent="0.25">
      <c r="A9" s="1" t="s">
        <v>24</v>
      </c>
      <c r="B9" s="288">
        <v>24592.95</v>
      </c>
      <c r="I9" s="41" t="s">
        <v>876</v>
      </c>
    </row>
    <row r="10" spans="1:9" x14ac:dyDescent="0.25">
      <c r="G10" s="29" t="s">
        <v>775</v>
      </c>
      <c r="H10" s="58">
        <v>20401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7193</v>
      </c>
      <c r="C4" s="55">
        <v>1376</v>
      </c>
      <c r="D4" s="110">
        <v>5817</v>
      </c>
    </row>
    <row r="5" spans="1:4" ht="30" customHeight="1" x14ac:dyDescent="0.25">
      <c r="A5" s="274" t="s">
        <v>884</v>
      </c>
      <c r="B5" s="212">
        <v>9287</v>
      </c>
      <c r="C5" s="58">
        <v>5710</v>
      </c>
      <c r="D5" s="160">
        <v>3577</v>
      </c>
    </row>
    <row r="6" spans="1:4" x14ac:dyDescent="0.25">
      <c r="A6" s="274" t="s">
        <v>772</v>
      </c>
      <c r="B6" s="212">
        <v>16</v>
      </c>
      <c r="C6" s="58">
        <v>1</v>
      </c>
      <c r="D6" s="160">
        <v>15</v>
      </c>
    </row>
    <row r="7" spans="1:4" ht="30" x14ac:dyDescent="0.25">
      <c r="A7" s="274" t="s">
        <v>773</v>
      </c>
      <c r="B7" s="212">
        <v>25</v>
      </c>
      <c r="C7" s="58">
        <v>6</v>
      </c>
      <c r="D7" s="160">
        <v>19</v>
      </c>
    </row>
    <row r="8" spans="1:4" x14ac:dyDescent="0.25">
      <c r="A8" s="201" t="s">
        <v>774</v>
      </c>
      <c r="B8" s="72">
        <v>7349</v>
      </c>
      <c r="C8" s="61">
        <v>1311</v>
      </c>
      <c r="D8" s="111">
        <v>6038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6.25</v>
      </c>
      <c r="C14" s="276">
        <f>D6/B6*100</f>
        <v>93.75</v>
      </c>
    </row>
    <row r="15" spans="1:4" ht="60" x14ac:dyDescent="0.25">
      <c r="A15" s="277" t="s">
        <v>885</v>
      </c>
      <c r="B15" s="282">
        <f>C5/B5*100</f>
        <v>61.483794551523644</v>
      </c>
      <c r="C15" s="278">
        <f>D5/B5*100</f>
        <v>38.516205448476363</v>
      </c>
    </row>
    <row r="16" spans="1:4" ht="30" x14ac:dyDescent="0.25">
      <c r="A16" s="279" t="s">
        <v>821</v>
      </c>
      <c r="B16" s="283">
        <f>C4/B4*100</f>
        <v>19.129709439733073</v>
      </c>
      <c r="C16" s="280">
        <f>D4/B4*100</f>
        <v>80.870290560266923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6.25</v>
      </c>
      <c r="C21" s="276">
        <f>C14</f>
        <v>93.75</v>
      </c>
    </row>
    <row r="22" spans="1:3" ht="60" x14ac:dyDescent="0.25">
      <c r="A22" s="277" t="s">
        <v>823</v>
      </c>
      <c r="B22" s="282">
        <f t="shared" ref="B22:C23" si="0">B15</f>
        <v>61.483794551523644</v>
      </c>
      <c r="C22" s="278">
        <f t="shared" si="0"/>
        <v>38.516205448476363</v>
      </c>
    </row>
    <row r="23" spans="1:3" ht="30" x14ac:dyDescent="0.25">
      <c r="A23" s="279" t="s">
        <v>858</v>
      </c>
      <c r="B23" s="285">
        <f t="shared" si="0"/>
        <v>19.129709439733073</v>
      </c>
      <c r="C23" s="284">
        <f t="shared" si="0"/>
        <v>80.870290560266923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24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155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17.3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350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36.9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396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890</v>
      </c>
      <c r="C6" s="973">
        <v>577</v>
      </c>
      <c r="D6" s="945">
        <v>313</v>
      </c>
      <c r="E6" s="973">
        <v>844</v>
      </c>
      <c r="F6" s="973">
        <v>557</v>
      </c>
      <c r="G6" s="945">
        <v>287</v>
      </c>
      <c r="H6" s="599">
        <v>899</v>
      </c>
      <c r="I6" s="616">
        <v>570</v>
      </c>
      <c r="J6" s="945">
        <v>329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8</v>
      </c>
      <c r="I8" s="691">
        <v>0</v>
      </c>
      <c r="J8" s="979">
        <v>8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33</v>
      </c>
      <c r="C12" s="600">
        <v>36</v>
      </c>
      <c r="D12" s="600">
        <v>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436</v>
      </c>
      <c r="C14" s="751">
        <v>470</v>
      </c>
      <c r="D14" s="751">
        <v>505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275</v>
      </c>
      <c r="C16" s="1029">
        <v>314</v>
      </c>
      <c r="D16" s="751">
        <v>323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100</v>
      </c>
      <c r="C17" s="752">
        <v>79</v>
      </c>
      <c r="D17" s="752">
        <v>73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3.9099526066350712</v>
      </c>
      <c r="C21" s="289">
        <f>C12/SUM(C12:C17)*100</f>
        <v>4.004449388209121</v>
      </c>
      <c r="D21" s="289">
        <f>D12/SUM(D12:D17)*100</f>
        <v>0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51.658767772511851</v>
      </c>
      <c r="C23" s="290">
        <f>C14/SUM(C12:C17)*100</f>
        <v>52.280311457174633</v>
      </c>
      <c r="D23" s="290">
        <f>D14/SUM(D12:D17)*100</f>
        <v>56.048834628190903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32.582938388625593</v>
      </c>
      <c r="C25" s="290">
        <f>C16/SUM(C12:C17)*100</f>
        <v>34.927697441601779</v>
      </c>
      <c r="D25" s="290">
        <f>D16/SUM(D12:D17)*100</f>
        <v>35.849056603773583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11.848341232227488</v>
      </c>
      <c r="C26" s="291">
        <f>C17/SUM(C12:C17)*100</f>
        <v>8.7875417130144609</v>
      </c>
      <c r="D26" s="291">
        <f>D17/SUM(D12:D17)*100</f>
        <v>8.1021087680355173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50.1</v>
      </c>
      <c r="C7" s="600">
        <v>49.8</v>
      </c>
      <c r="D7" s="600">
        <v>46</v>
      </c>
    </row>
    <row r="8" spans="1:6" x14ac:dyDescent="0.25">
      <c r="A8" s="695" t="s">
        <v>944</v>
      </c>
      <c r="B8" s="751">
        <v>16.100000000000001</v>
      </c>
      <c r="C8" s="751">
        <v>18.7</v>
      </c>
      <c r="D8" s="751">
        <v>20.6</v>
      </c>
    </row>
    <row r="9" spans="1:6" x14ac:dyDescent="0.25">
      <c r="A9" s="696" t="s">
        <v>224</v>
      </c>
      <c r="B9" s="752">
        <v>33.9</v>
      </c>
      <c r="C9" s="752">
        <v>31.6</v>
      </c>
      <c r="D9" s="752">
        <v>33.4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50.1</v>
      </c>
      <c r="C13" s="697">
        <f t="shared" ref="C13:D13" si="1">IF(ISBLANK(C7),"",C7)</f>
        <v>49.8</v>
      </c>
      <c r="D13" s="697">
        <f t="shared" si="1"/>
        <v>46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16.100000000000001</v>
      </c>
      <c r="C14" s="698">
        <f t="shared" si="2"/>
        <v>18.7</v>
      </c>
      <c r="D14" s="698">
        <f t="shared" si="2"/>
        <v>20.6</v>
      </c>
    </row>
    <row r="15" spans="1:6" x14ac:dyDescent="0.25">
      <c r="A15" s="702" t="s">
        <v>1630</v>
      </c>
      <c r="B15" s="699">
        <f t="shared" si="2"/>
        <v>33.9</v>
      </c>
      <c r="C15" s="699">
        <f t="shared" si="2"/>
        <v>31.6</v>
      </c>
      <c r="D15" s="699">
        <f t="shared" si="2"/>
        <v>33.4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50.1</v>
      </c>
      <c r="C18" s="697">
        <f t="shared" ref="C18:D18" si="4">IF(ISBLANK(C7),"",C7)</f>
        <v>49.8</v>
      </c>
      <c r="D18" s="697">
        <f t="shared" si="4"/>
        <v>46</v>
      </c>
    </row>
    <row r="19" spans="1:5" x14ac:dyDescent="0.25">
      <c r="A19" s="701" t="s">
        <v>1632</v>
      </c>
      <c r="B19" s="698">
        <f t="shared" ref="B19:D20" si="5">IF(ISBLANK(B8),"",B8)</f>
        <v>16.100000000000001</v>
      </c>
      <c r="C19" s="698">
        <f t="shared" si="5"/>
        <v>18.7</v>
      </c>
      <c r="D19" s="698">
        <f t="shared" si="5"/>
        <v>20.6</v>
      </c>
    </row>
    <row r="20" spans="1:5" x14ac:dyDescent="0.25">
      <c r="A20" s="702" t="s">
        <v>1633</v>
      </c>
      <c r="B20" s="699">
        <f t="shared" si="5"/>
        <v>33.9</v>
      </c>
      <c r="C20" s="699">
        <f t="shared" si="5"/>
        <v>31.6</v>
      </c>
      <c r="D20" s="699">
        <f t="shared" si="5"/>
        <v>33.4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115.2</v>
      </c>
      <c r="C5" s="611">
        <v>97.7</v>
      </c>
      <c r="D5" s="1030">
        <v>106.5</v>
      </c>
      <c r="F5" s="28"/>
      <c r="G5" s="693">
        <f>A5</f>
        <v>2020</v>
      </c>
      <c r="H5" s="669">
        <f>IF(ISBLANK(B5),"",B5)</f>
        <v>115.2</v>
      </c>
      <c r="I5" s="618">
        <f t="shared" ref="H5:I7" si="0">IF(ISBLANK(C5),"",C5)</f>
        <v>97.7</v>
      </c>
    </row>
    <row r="6" spans="1:10" x14ac:dyDescent="0.25">
      <c r="A6" s="749">
        <v>2021</v>
      </c>
      <c r="B6" s="601">
        <v>103.7</v>
      </c>
      <c r="C6" s="612">
        <v>101.5</v>
      </c>
      <c r="D6" s="946">
        <v>102.6</v>
      </c>
      <c r="F6" s="44"/>
      <c r="G6" s="693">
        <f t="shared" ref="G6:G7" si="1">A6</f>
        <v>2021</v>
      </c>
      <c r="H6" s="670">
        <f t="shared" si="0"/>
        <v>103.7</v>
      </c>
      <c r="I6" s="619">
        <f t="shared" si="0"/>
        <v>101.5</v>
      </c>
    </row>
    <row r="7" spans="1:10" x14ac:dyDescent="0.25">
      <c r="A7" s="750">
        <v>2022</v>
      </c>
      <c r="B7" s="601">
        <v>117</v>
      </c>
      <c r="C7" s="612">
        <v>102.2</v>
      </c>
      <c r="D7" s="946">
        <v>109.4</v>
      </c>
      <c r="F7" s="44"/>
      <c r="G7" s="693">
        <f t="shared" si="1"/>
        <v>2022</v>
      </c>
      <c r="H7" s="671">
        <f t="shared" si="0"/>
        <v>117</v>
      </c>
      <c r="I7" s="620">
        <f t="shared" si="0"/>
        <v>102.2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115.2</v>
      </c>
      <c r="I13" s="618">
        <f>IF(ISBLANK(C5),"",C5)</f>
        <v>97.7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103.7</v>
      </c>
      <c r="I14" s="619">
        <f t="shared" si="3"/>
        <v>101.5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117</v>
      </c>
      <c r="I15" s="620">
        <f t="shared" si="4"/>
        <v>102.2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Aleksinac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707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72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43258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8.1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19.899999999999999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-11.8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72.63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45.5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178.9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2.71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38832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37157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1299</v>
      </c>
      <c r="C63" s="548">
        <f>IF(ISBLANK('DEM2'!C7),"-",'DEM2'!C7)</f>
        <v>1340</v>
      </c>
      <c r="D63" s="548"/>
      <c r="E63" s="548">
        <f>IF(ISBLANK('DEM2'!D8),"-",'DEM2'!D8)</f>
        <v>1251</v>
      </c>
      <c r="F63" s="548">
        <f>IF(ISBLANK('DEM2'!C8),"-",'DEM2'!C8)</f>
        <v>1298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1616</v>
      </c>
      <c r="C64" s="317">
        <f>IF(ISBLANK('DEM2'!F7),"-",'DEM2'!F7)</f>
        <v>1648</v>
      </c>
      <c r="D64" s="789"/>
      <c r="E64" s="317">
        <f>IF(ISBLANK('DEM2'!G8),"-",'DEM2'!G8)</f>
        <v>1526</v>
      </c>
      <c r="F64" s="317">
        <f>IF(ISBLANK('DEM2'!F8),"-",'DEM2'!F8)</f>
        <v>1556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949</v>
      </c>
      <c r="C65" s="345">
        <f>IF(ISBLANK('DEM2'!I7),"-",'DEM2'!I7)</f>
        <v>983</v>
      </c>
      <c r="D65" s="393"/>
      <c r="E65" s="345">
        <f>IF(ISBLANK('DEM2'!J8),"-",'DEM2'!J8)</f>
        <v>882</v>
      </c>
      <c r="F65" s="345">
        <f>IF(ISBLANK('DEM2'!I8),"-",'DEM2'!I8)</f>
        <v>896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3632</v>
      </c>
      <c r="C66" s="317">
        <f>IF(ISBLANK('DEM2'!L7),"-",'DEM2'!L7)</f>
        <v>3720</v>
      </c>
      <c r="D66" s="395"/>
      <c r="E66" s="317">
        <f>IF(ISBLANK('DEM2'!M8),"-",'DEM2'!M8)</f>
        <v>3447</v>
      </c>
      <c r="F66" s="317">
        <f>IF(ISBLANK('DEM2'!L8),"-",'DEM2'!L8)</f>
        <v>3519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3597</v>
      </c>
      <c r="C67" s="317">
        <f>IF(ISBLANK('DEM2'!O7),"-",'DEM2'!O7)</f>
        <v>3872</v>
      </c>
      <c r="D67" s="395"/>
      <c r="E67" s="317">
        <f>IF(ISBLANK('DEM2'!P8),"-",'DEM2'!P8)</f>
        <v>3211</v>
      </c>
      <c r="F67" s="317">
        <f>IF(ISBLANK('DEM2'!O8),"-",'DEM2'!O8)</f>
        <v>3366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13887</v>
      </c>
      <c r="C68" s="414">
        <f>IF(ISBLANK('DEM2'!R7),"-",'DEM2'!R7)</f>
        <v>14933</v>
      </c>
      <c r="D68" s="420"/>
      <c r="E68" s="414">
        <f>IF(ISBLANK('DEM2'!S8),"-",'DEM2'!S8)</f>
        <v>13134</v>
      </c>
      <c r="F68" s="414">
        <f>IF(ISBLANK('DEM2'!R8),"-",'DEM2'!R8)</f>
        <v>13758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22963</v>
      </c>
      <c r="C69" s="463">
        <f>IF(ISBLANK('DEM2'!U7),"-",'DEM2'!U7)</f>
        <v>22861</v>
      </c>
      <c r="D69" s="799"/>
      <c r="E69" s="463">
        <f>IF(ISBLANK('DEM2'!V8),"-",'DEM2'!V8)</f>
        <v>21829</v>
      </c>
      <c r="F69" s="463">
        <f>IF(ISBLANK('DEM2'!U8),"-",'DEM2'!U8)</f>
        <v>21429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5.2</v>
      </c>
      <c r="G115" s="800">
        <f>IF(ISBLANK('DEM2'!E23),"-",'DEM2'!E23)</f>
        <v>2.6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8.3000000000000007</v>
      </c>
      <c r="G116" s="407">
        <f>IF(ISBLANK('DEM2'!E24),"-",'DEM2'!E24)</f>
        <v>24.4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8.5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9936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12701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29.4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67783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4510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111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40.9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134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14.7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4902253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113326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1388330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906348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32094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1276901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29518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623871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14422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1583257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36600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1703749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39386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229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1581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494461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7349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9040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5803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20401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7193</v>
      </c>
      <c r="C300" s="808">
        <f>IF(ISBLANK(POLJ3!C4),"-",POLJ3!C4)</f>
        <v>1376</v>
      </c>
      <c r="D300" s="1160">
        <f>IF(ISBLANK(POLJ3!D4),"-",POLJ3!D4)</f>
        <v>5817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9287</v>
      </c>
      <c r="C301" s="789">
        <f>IF(ISBLANK(POLJ3!C5),"-",POLJ3!C5)</f>
        <v>5710</v>
      </c>
      <c r="D301" s="1161">
        <f>IF(ISBLANK(POLJ3!D5),"-",POLJ3!D5)</f>
        <v>3577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16</v>
      </c>
      <c r="C302" s="790">
        <f>IF(ISBLANK(POLJ3!C6),"-",POLJ3!C6)</f>
        <v>1</v>
      </c>
      <c r="D302" s="1162">
        <f>IF(ISBLANK(POLJ3!D6),"-",POLJ3!D6)</f>
        <v>15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25</v>
      </c>
      <c r="C303" s="791">
        <f>IF(ISBLANK(POLJ3!C7),"-",POLJ3!C7)</f>
        <v>6</v>
      </c>
      <c r="D303" s="1163">
        <f>IF(ISBLANK(POLJ3!D7),"-",POLJ3!D7)</f>
        <v>19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7349</v>
      </c>
      <c r="C304" s="807">
        <f>IF(ISBLANK(POLJ3!C8),"-",POLJ3!C8)</f>
        <v>1311</v>
      </c>
      <c r="D304" s="1164">
        <f>IF(ISBLANK(POLJ3!D8),"-",POLJ3!D8)</f>
        <v>6038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237.25</v>
      </c>
      <c r="C310" s="1165"/>
      <c r="D310" s="3"/>
      <c r="E310" s="5"/>
      <c r="F310" s="5"/>
      <c r="G310" s="815" t="s">
        <v>765</v>
      </c>
      <c r="H310" s="816">
        <f>IF(ISBLANK(POLJ2!H3),"-",POLJ2!H3)</f>
        <v>11133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20620.919999999998</v>
      </c>
      <c r="C311" s="1154"/>
      <c r="D311" s="3"/>
      <c r="E311" s="5"/>
      <c r="F311" s="5"/>
      <c r="G311" s="810" t="s">
        <v>766</v>
      </c>
      <c r="H311" s="248">
        <f>IF(ISBLANK(POLJ2!H4),"-",POLJ2!H4)</f>
        <v>35391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800.45</v>
      </c>
      <c r="C312" s="1154"/>
      <c r="D312" s="3"/>
      <c r="E312" s="5"/>
      <c r="F312" s="5"/>
      <c r="G312" s="810" t="s">
        <v>767</v>
      </c>
      <c r="H312" s="248">
        <f>IF(ISBLANK(POLJ2!H5),"-",POLJ2!H5)</f>
        <v>11365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266.79000000000002</v>
      </c>
      <c r="C313" s="1154"/>
      <c r="D313" s="3"/>
      <c r="E313" s="5"/>
      <c r="F313" s="5"/>
      <c r="G313" s="812" t="s">
        <v>768</v>
      </c>
      <c r="H313" s="249">
        <f>IF(ISBLANK(POLJ2!H6),"-",POLJ2!H6)</f>
        <v>156809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1.51</v>
      </c>
      <c r="C314" s="1154"/>
      <c r="D314" s="3"/>
      <c r="E314" s="5"/>
      <c r="F314" s="5"/>
      <c r="G314" s="814" t="s">
        <v>16</v>
      </c>
      <c r="H314" s="817">
        <f>IF(ISBLANK(POLJ2!H7),"-",POLJ2!H7)</f>
        <v>214698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2666.03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24592.95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24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155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17.3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899</v>
      </c>
      <c r="I364" s="808">
        <f>IF(ISBLANK(OBRAZ2!I6),"-",OBRAZ2!I6)</f>
        <v>570</v>
      </c>
      <c r="J364" s="808">
        <f>IF(ISBLANK(OBRAZ2!J6),"-",OBRAZ2!J6)</f>
        <v>329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350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36.9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8</v>
      </c>
      <c r="I366" s="807">
        <f>IF(ISBLANK(OBRAZ2!I8),"-",OBRAZ2!I8)</f>
        <v>0</v>
      </c>
      <c r="J366" s="807">
        <f>IF(ISBLANK(OBRAZ2!J8),"-",OBRAZ2!J8)</f>
        <v>8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396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3.9099526066350712</v>
      </c>
      <c r="I375" s="850">
        <f>IF(ISBLANK(OBRAZ2!C12),"-",OBRAZ2!C21)</f>
        <v>4.004449388209121</v>
      </c>
      <c r="J375" s="850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51.658767772511851</v>
      </c>
      <c r="I377" s="851">
        <f>IF(ISBLANK(OBRAZ2!C14),"-",OBRAZ2!C23)</f>
        <v>52.280311457174633</v>
      </c>
      <c r="J377" s="851">
        <f>IF(ISBLANK(OBRAZ2!D14),"-",OBRAZ2!D23)</f>
        <v>56.048834628190903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32.582938388625593</v>
      </c>
      <c r="I379" s="851">
        <f>IF(ISBLANK(OBRAZ2!C16),"-",OBRAZ2!C25)</f>
        <v>34.927697441601779</v>
      </c>
      <c r="J379" s="851">
        <f>IF(ISBLANK(OBRAZ2!D16),"-",OBRAZ2!D25)</f>
        <v>35.849056603773583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11.848341232227488</v>
      </c>
      <c r="I380" s="852">
        <f>IF(ISBLANK(OBRAZ2!C17),"-",OBRAZ2!C26)</f>
        <v>8.7875417130144609</v>
      </c>
      <c r="J380" s="852">
        <f>IF(ISBLANK(OBRAZ2!D17),"-",OBRAZ2!D26)</f>
        <v>8.1021087680355173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9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49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853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1209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626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280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92.9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404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98.3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-0.3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34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3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1152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312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0.3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3718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70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42365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95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2.2000000000000002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1.1000000000000001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0.16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2.2999999999999998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62.2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0.48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95.3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100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3402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7.9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15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227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2866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64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72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10.7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0.6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10.1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8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32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0.3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2254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5.0999999999999996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1268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18.7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624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9.4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165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331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0.7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52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242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35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7.3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54.2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36.6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11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189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38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277.52600000000001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0.4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205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11655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43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4822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26881.38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38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15.46082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60</v>
      </c>
      <c r="D696" s="315"/>
      <c r="E696" s="314"/>
      <c r="F696" s="5"/>
      <c r="G696" s="837">
        <v>2012</v>
      </c>
      <c r="H696" s="835">
        <f>IF(ISBLANK(INDEKSI2!B5),"-",INDEKSI2!B5)</f>
        <v>28</v>
      </c>
      <c r="I696" s="835">
        <f>IF(ISBLANK(INDEKSI2!C5),"-",INDEKSI2!C5)</f>
        <v>94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46.01</v>
      </c>
      <c r="D697" s="315"/>
      <c r="E697" s="314"/>
      <c r="F697" s="5"/>
      <c r="G697" s="838">
        <v>2013</v>
      </c>
      <c r="H697" s="559">
        <f>IF(ISBLANK(INDEKSI2!B6),"-",INDEKSI2!B6)</f>
        <v>30.52</v>
      </c>
      <c r="I697" s="559">
        <f>IF(ISBLANK(INDEKSI2!C6),"-",INDEKSI2!C6)</f>
        <v>85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30.34</v>
      </c>
      <c r="I698" s="836">
        <f>IF(ISBLANK(INDEKSI2!C7),"-",INDEKSI2!C7)</f>
        <v>96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1386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7149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6762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8904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4.9000000000000004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1.2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27</v>
      </c>
      <c r="D6" s="612">
        <v>6</v>
      </c>
      <c r="E6" s="612">
        <v>21</v>
      </c>
      <c r="F6" s="1033">
        <v>166</v>
      </c>
      <c r="G6" s="612">
        <v>106</v>
      </c>
      <c r="H6" s="980">
        <v>60</v>
      </c>
      <c r="I6" s="1034">
        <v>16.8</v>
      </c>
      <c r="J6" s="612">
        <v>21.7</v>
      </c>
      <c r="K6" s="1035">
        <v>12</v>
      </c>
      <c r="L6" s="1033">
        <v>303</v>
      </c>
      <c r="M6" s="612">
        <v>142</v>
      </c>
      <c r="N6" s="1028">
        <v>161</v>
      </c>
      <c r="O6" s="1034">
        <v>33.200000000000003</v>
      </c>
      <c r="P6" s="612">
        <v>30.7</v>
      </c>
      <c r="Q6" s="1028">
        <v>35.9</v>
      </c>
      <c r="R6" s="1033">
        <v>375</v>
      </c>
      <c r="S6" s="612">
        <v>170</v>
      </c>
      <c r="T6" s="1035">
        <v>205</v>
      </c>
    </row>
    <row r="7" spans="1:20" x14ac:dyDescent="0.25">
      <c r="A7" s="286">
        <v>2021</v>
      </c>
      <c r="B7" s="602">
        <v>1</v>
      </c>
      <c r="C7" s="601">
        <v>26</v>
      </c>
      <c r="D7" s="612">
        <v>6</v>
      </c>
      <c r="E7" s="612">
        <v>20</v>
      </c>
      <c r="F7" s="1033">
        <v>125</v>
      </c>
      <c r="G7" s="612">
        <v>67</v>
      </c>
      <c r="H7" s="980">
        <v>58</v>
      </c>
      <c r="I7" s="1034">
        <v>12.8</v>
      </c>
      <c r="J7" s="612">
        <v>13.5</v>
      </c>
      <c r="K7" s="1035">
        <v>12.1</v>
      </c>
      <c r="L7" s="1033">
        <v>381</v>
      </c>
      <c r="M7" s="612">
        <v>191</v>
      </c>
      <c r="N7" s="1028">
        <v>190</v>
      </c>
      <c r="O7" s="1034">
        <v>40.6</v>
      </c>
      <c r="P7" s="612">
        <v>40.799999999999997</v>
      </c>
      <c r="Q7" s="1028">
        <v>40.5</v>
      </c>
      <c r="R7" s="1033">
        <v>393</v>
      </c>
      <c r="S7" s="612">
        <v>197</v>
      </c>
      <c r="T7" s="1035">
        <v>196</v>
      </c>
    </row>
    <row r="8" spans="1:20" x14ac:dyDescent="0.25">
      <c r="A8" s="219">
        <v>2022</v>
      </c>
      <c r="B8" s="617">
        <v>1</v>
      </c>
      <c r="C8" s="947">
        <v>24</v>
      </c>
      <c r="D8" s="981">
        <v>6</v>
      </c>
      <c r="E8" s="981">
        <v>18</v>
      </c>
      <c r="F8" s="1036">
        <v>155</v>
      </c>
      <c r="G8" s="981">
        <v>90</v>
      </c>
      <c r="H8" s="979">
        <v>65</v>
      </c>
      <c r="I8" s="754">
        <v>17.3</v>
      </c>
      <c r="J8" s="981">
        <v>18.899999999999999</v>
      </c>
      <c r="K8" s="1037">
        <v>15.4</v>
      </c>
      <c r="L8" s="1036">
        <v>350</v>
      </c>
      <c r="M8" s="981">
        <v>180</v>
      </c>
      <c r="N8" s="691">
        <v>170</v>
      </c>
      <c r="O8" s="754">
        <v>36.9</v>
      </c>
      <c r="P8" s="981">
        <v>39</v>
      </c>
      <c r="Q8" s="691">
        <v>35</v>
      </c>
      <c r="R8" s="1036">
        <v>396</v>
      </c>
      <c r="S8" s="981">
        <v>190</v>
      </c>
      <c r="T8" s="1037">
        <v>206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9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49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853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1209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626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280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92.9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404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98.3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-0.3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34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57.674104124408387</v>
      </c>
      <c r="C21" s="739">
        <f>B10/(B7+B10)*100</f>
        <v>42.32589587559162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81.195433176628612</v>
      </c>
      <c r="C22" s="739">
        <f>B11/(B8+B11)*100</f>
        <v>18.804566823371392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57.674104124408387</v>
      </c>
      <c r="C26" s="739">
        <f>C21</f>
        <v>42.32589587559162</v>
      </c>
    </row>
    <row r="27" spans="1:10" ht="24.75" x14ac:dyDescent="0.25">
      <c r="A27" s="742" t="s">
        <v>1407</v>
      </c>
      <c r="B27" s="739">
        <f>B22</f>
        <v>81.195433176628612</v>
      </c>
      <c r="C27" s="739">
        <f>C22</f>
        <v>18.804566823371392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3</v>
      </c>
      <c r="C5" s="1095">
        <v>5</v>
      </c>
      <c r="D5" s="914" t="s">
        <v>5</v>
      </c>
      <c r="E5" s="211"/>
      <c r="F5" s="125">
        <v>2021</v>
      </c>
      <c r="G5" s="70">
        <v>8</v>
      </c>
      <c r="H5" s="55">
        <v>3</v>
      </c>
      <c r="I5" s="110">
        <v>5</v>
      </c>
      <c r="J5" s="70">
        <v>48</v>
      </c>
      <c r="K5" s="55">
        <v>0</v>
      </c>
      <c r="L5" s="110">
        <v>48</v>
      </c>
      <c r="M5" s="70">
        <v>871</v>
      </c>
      <c r="N5" s="55">
        <v>1288</v>
      </c>
      <c r="O5" s="70">
        <v>631</v>
      </c>
      <c r="P5" s="110">
        <v>292</v>
      </c>
    </row>
    <row r="6" spans="1:16" x14ac:dyDescent="0.25">
      <c r="A6" s="923" t="s">
        <v>259</v>
      </c>
      <c r="B6" s="1096">
        <v>0</v>
      </c>
      <c r="C6" s="1097">
        <v>49</v>
      </c>
      <c r="D6" s="915" t="s">
        <v>5</v>
      </c>
      <c r="E6" s="254"/>
      <c r="F6" s="125">
        <v>2022</v>
      </c>
      <c r="G6" s="212">
        <v>8</v>
      </c>
      <c r="H6" s="58">
        <v>3</v>
      </c>
      <c r="I6" s="160">
        <v>5</v>
      </c>
      <c r="J6" s="212">
        <v>49</v>
      </c>
      <c r="K6" s="58">
        <v>0</v>
      </c>
      <c r="L6" s="160">
        <v>49</v>
      </c>
      <c r="M6" s="212">
        <v>853</v>
      </c>
      <c r="N6" s="58">
        <v>1209</v>
      </c>
      <c r="O6" s="212">
        <v>626</v>
      </c>
      <c r="P6" s="160">
        <v>280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9</v>
      </c>
      <c r="H7" s="94">
        <v>4</v>
      </c>
      <c r="I7" s="169">
        <v>5</v>
      </c>
      <c r="J7" s="167"/>
      <c r="K7" s="94"/>
      <c r="L7" s="169"/>
      <c r="M7" s="167">
        <v>1436</v>
      </c>
      <c r="N7" s="94">
        <v>1498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3</v>
      </c>
      <c r="C11" s="918">
        <f>IF(ISBLANK(C5),"",C5)</f>
        <v>5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49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91.8</v>
      </c>
      <c r="C5" s="611">
        <v>92.7</v>
      </c>
      <c r="D5" s="945">
        <v>90.9</v>
      </c>
      <c r="E5" s="610"/>
      <c r="F5" s="611"/>
      <c r="G5" s="945"/>
      <c r="H5" s="610"/>
      <c r="I5" s="611"/>
      <c r="J5" s="945"/>
      <c r="K5" s="610">
        <v>451</v>
      </c>
      <c r="L5" s="611">
        <v>218</v>
      </c>
      <c r="M5" s="945">
        <v>233</v>
      </c>
      <c r="N5" s="610">
        <v>98.3</v>
      </c>
      <c r="O5" s="611">
        <v>99.1</v>
      </c>
      <c r="P5" s="945">
        <v>97.5</v>
      </c>
      <c r="Q5" s="610">
        <v>0.2</v>
      </c>
      <c r="R5" s="611">
        <v>0.2</v>
      </c>
      <c r="S5" s="945">
        <v>0.3</v>
      </c>
    </row>
    <row r="6" spans="1:19" x14ac:dyDescent="0.25">
      <c r="A6" s="286">
        <v>2021</v>
      </c>
      <c r="B6" s="457">
        <v>93.6</v>
      </c>
      <c r="C6" s="458">
        <v>94.2</v>
      </c>
      <c r="D6" s="976">
        <v>93</v>
      </c>
      <c r="E6" s="457">
        <v>36</v>
      </c>
      <c r="F6" s="458">
        <v>19</v>
      </c>
      <c r="G6" s="976">
        <v>17</v>
      </c>
      <c r="H6" s="457">
        <v>99</v>
      </c>
      <c r="I6" s="458">
        <v>52</v>
      </c>
      <c r="J6" s="976">
        <v>47</v>
      </c>
      <c r="K6" s="457">
        <v>391</v>
      </c>
      <c r="L6" s="458">
        <v>201</v>
      </c>
      <c r="M6" s="976">
        <v>190</v>
      </c>
      <c r="N6" s="457">
        <v>87.9</v>
      </c>
      <c r="O6" s="458">
        <v>93.6</v>
      </c>
      <c r="P6" s="976">
        <v>82.6</v>
      </c>
      <c r="Q6" s="457">
        <v>0.5</v>
      </c>
      <c r="R6" s="458">
        <v>0.2</v>
      </c>
      <c r="S6" s="976">
        <v>0.9</v>
      </c>
    </row>
    <row r="7" spans="1:19" x14ac:dyDescent="0.25">
      <c r="A7" s="286">
        <v>2022</v>
      </c>
      <c r="B7" s="601">
        <v>92.9</v>
      </c>
      <c r="C7" s="612">
        <v>92.7</v>
      </c>
      <c r="D7" s="980">
        <v>93.1</v>
      </c>
      <c r="E7" s="601">
        <v>36</v>
      </c>
      <c r="F7" s="612">
        <v>19</v>
      </c>
      <c r="G7" s="980">
        <v>17</v>
      </c>
      <c r="H7" s="601">
        <v>55</v>
      </c>
      <c r="I7" s="612">
        <v>24</v>
      </c>
      <c r="J7" s="980">
        <v>31</v>
      </c>
      <c r="K7" s="601">
        <v>404</v>
      </c>
      <c r="L7" s="612">
        <v>190</v>
      </c>
      <c r="M7" s="980">
        <v>214</v>
      </c>
      <c r="N7" s="601">
        <v>98.3</v>
      </c>
      <c r="O7" s="612">
        <v>96.5</v>
      </c>
      <c r="P7" s="980">
        <v>100</v>
      </c>
      <c r="Q7" s="601">
        <v>-0.3</v>
      </c>
      <c r="R7" s="612">
        <v>0</v>
      </c>
      <c r="S7" s="980">
        <v>-0.6</v>
      </c>
    </row>
    <row r="8" spans="1:19" x14ac:dyDescent="0.25">
      <c r="A8" s="219">
        <v>2023</v>
      </c>
      <c r="B8" s="947"/>
      <c r="C8" s="981"/>
      <c r="D8" s="979"/>
      <c r="E8" s="947">
        <v>34</v>
      </c>
      <c r="F8" s="981">
        <v>19</v>
      </c>
      <c r="G8" s="979">
        <v>15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3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0.3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1388330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32094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165</v>
      </c>
      <c r="C5" s="616">
        <v>122</v>
      </c>
      <c r="D5" s="616">
        <v>43</v>
      </c>
      <c r="E5" s="599">
        <v>668</v>
      </c>
      <c r="F5" s="616">
        <v>389</v>
      </c>
      <c r="G5" s="945">
        <v>279</v>
      </c>
      <c r="H5" s="616">
        <v>400</v>
      </c>
      <c r="I5" s="616">
        <v>156</v>
      </c>
      <c r="J5" s="616">
        <v>244</v>
      </c>
      <c r="K5" s="217">
        <f>SUM(B5,E5,H5)</f>
        <v>1233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136</v>
      </c>
      <c r="C6" s="612">
        <v>103</v>
      </c>
      <c r="D6" s="946">
        <v>33</v>
      </c>
      <c r="E6" s="601">
        <v>652</v>
      </c>
      <c r="F6" s="612">
        <v>390</v>
      </c>
      <c r="G6" s="946">
        <v>262</v>
      </c>
      <c r="H6" s="601">
        <v>379</v>
      </c>
      <c r="I6" s="612">
        <v>141</v>
      </c>
      <c r="J6" s="612">
        <v>238</v>
      </c>
      <c r="K6" s="218">
        <f>SUM(B6,E6,H6)</f>
        <v>1167</v>
      </c>
      <c r="M6" s="105" t="s">
        <v>284</v>
      </c>
      <c r="N6" s="171">
        <f>IF(ISBLANK(J7),"",J7)</f>
        <v>238</v>
      </c>
      <c r="O6" s="80">
        <f>IF(ISBLANK(I7),"",I7)</f>
        <v>119</v>
      </c>
      <c r="P6" s="211"/>
    </row>
    <row r="7" spans="1:17" ht="24.75" x14ac:dyDescent="0.25">
      <c r="A7" s="218">
        <v>2023</v>
      </c>
      <c r="B7" s="601">
        <v>151</v>
      </c>
      <c r="C7" s="612">
        <v>116</v>
      </c>
      <c r="D7" s="946">
        <v>35</v>
      </c>
      <c r="E7" s="601">
        <v>644</v>
      </c>
      <c r="F7" s="612">
        <v>362</v>
      </c>
      <c r="G7" s="946">
        <v>282</v>
      </c>
      <c r="H7" s="601">
        <v>357</v>
      </c>
      <c r="I7" s="612">
        <v>119</v>
      </c>
      <c r="J7" s="612">
        <v>238</v>
      </c>
      <c r="K7" s="218">
        <f>SUM(B7,E7,H7)</f>
        <v>1152</v>
      </c>
      <c r="M7" s="106" t="s">
        <v>285</v>
      </c>
      <c r="N7" s="220">
        <f>IF(ISBLANK(G7),"",G7)</f>
        <v>282</v>
      </c>
      <c r="O7" s="107">
        <f>IF(ISBLANK(F7),"",F7)</f>
        <v>362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35</v>
      </c>
      <c r="O8" s="83">
        <f>IF(ISBLANK(C7),"",C7)</f>
        <v>116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238</v>
      </c>
      <c r="O13" s="80">
        <f>IF(ISBLANK(I7),"",I7)</f>
        <v>119</v>
      </c>
      <c r="P13" s="211"/>
    </row>
    <row r="14" spans="1:17" ht="27.75" customHeight="1" x14ac:dyDescent="0.25">
      <c r="M14" s="106" t="s">
        <v>515</v>
      </c>
      <c r="N14" s="220">
        <f>IF(ISBLANK(G7),"",G7)</f>
        <v>282</v>
      </c>
      <c r="O14" s="107">
        <f>IF(ISBLANK(F7),"",F7)</f>
        <v>362</v>
      </c>
      <c r="P14" s="211"/>
    </row>
    <row r="15" spans="1:17" ht="26.25" customHeight="1" x14ac:dyDescent="0.25">
      <c r="M15" s="108" t="s">
        <v>516</v>
      </c>
      <c r="N15" s="170">
        <f>IF(ISBLANK(D7),"",D7)</f>
        <v>35</v>
      </c>
      <c r="O15" s="83">
        <f>IF(ISBLANK(C7),"",C7)</f>
        <v>116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48</v>
      </c>
      <c r="C21" s="616">
        <v>37</v>
      </c>
      <c r="D21" s="616">
        <v>11</v>
      </c>
      <c r="E21" s="599">
        <v>173</v>
      </c>
      <c r="F21" s="616">
        <v>90</v>
      </c>
      <c r="G21" s="945">
        <v>83</v>
      </c>
      <c r="H21" s="616">
        <v>91</v>
      </c>
      <c r="I21" s="616">
        <v>37</v>
      </c>
      <c r="J21" s="616">
        <v>54</v>
      </c>
      <c r="K21" s="217">
        <f>SUM(B21,E21,H21)</f>
        <v>312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58</v>
      </c>
      <c r="C22" s="1028">
        <v>39</v>
      </c>
      <c r="D22" s="980">
        <v>19</v>
      </c>
      <c r="E22" s="1034">
        <v>166</v>
      </c>
      <c r="F22" s="1028">
        <v>87</v>
      </c>
      <c r="G22" s="980">
        <v>79</v>
      </c>
      <c r="H22" s="1034">
        <v>77</v>
      </c>
      <c r="I22" s="1028">
        <v>37</v>
      </c>
      <c r="J22" s="1028">
        <v>40</v>
      </c>
      <c r="K22" s="218">
        <f>SUM(B22,E22,H22)</f>
        <v>301</v>
      </c>
      <c r="M22" s="105" t="s">
        <v>284</v>
      </c>
      <c r="N22" s="171">
        <f>IF(ISBLANK(J23),"",J23)</f>
        <v>56</v>
      </c>
      <c r="O22" s="80">
        <f>IF(ISBLANK(I23),"",I23)</f>
        <v>47</v>
      </c>
      <c r="P22" s="211"/>
    </row>
    <row r="23" spans="1:17" ht="24.75" x14ac:dyDescent="0.25">
      <c r="A23" s="218">
        <v>2022</v>
      </c>
      <c r="B23" s="1034">
        <v>56</v>
      </c>
      <c r="C23" s="1028">
        <v>46</v>
      </c>
      <c r="D23" s="980">
        <v>10</v>
      </c>
      <c r="E23" s="1034">
        <v>153</v>
      </c>
      <c r="F23" s="1028">
        <v>91</v>
      </c>
      <c r="G23" s="980">
        <v>62</v>
      </c>
      <c r="H23" s="1034">
        <v>103</v>
      </c>
      <c r="I23" s="1028">
        <v>47</v>
      </c>
      <c r="J23" s="1028">
        <v>56</v>
      </c>
      <c r="K23" s="218">
        <f>SUM(B23,E23,H23)</f>
        <v>312</v>
      </c>
      <c r="M23" s="106" t="s">
        <v>285</v>
      </c>
      <c r="N23" s="220">
        <f>IF(ISBLANK(G23),"",G23)</f>
        <v>62</v>
      </c>
      <c r="O23" s="107">
        <f>IF(ISBLANK(F23),"",F23)</f>
        <v>91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10</v>
      </c>
      <c r="O24" s="109">
        <f>IF(ISBLANK(C23),"",C23)</f>
        <v>46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56</v>
      </c>
      <c r="O29" s="80">
        <f>IF(ISBLANK(I23),"",I23)</f>
        <v>47</v>
      </c>
      <c r="P29" s="211"/>
    </row>
    <row r="30" spans="1:17" ht="27.75" customHeight="1" x14ac:dyDescent="0.25">
      <c r="M30" s="106" t="s">
        <v>515</v>
      </c>
      <c r="N30" s="220">
        <f>IF(ISBLANK(G23),"",G23)</f>
        <v>62</v>
      </c>
      <c r="O30" s="107">
        <f>IF(ISBLANK(F23),"",F23)</f>
        <v>91</v>
      </c>
      <c r="P30" s="211"/>
    </row>
    <row r="31" spans="1:17" ht="27.75" customHeight="1" x14ac:dyDescent="0.25">
      <c r="M31" s="108" t="s">
        <v>516</v>
      </c>
      <c r="N31" s="221">
        <f>IF(ISBLANK(D23),"",D23)</f>
        <v>10</v>
      </c>
      <c r="O31" s="109">
        <f>IF(ISBLANK(C23),"",C23)</f>
        <v>46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906348</v>
      </c>
      <c r="D5" s="253"/>
    </row>
    <row r="6" spans="1:4" ht="30" x14ac:dyDescent="0.25">
      <c r="A6" s="686" t="s">
        <v>474</v>
      </c>
      <c r="B6" s="617">
        <v>481982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1.8</v>
      </c>
      <c r="J5" s="611">
        <v>1.6</v>
      </c>
      <c r="K5" s="945">
        <v>2.2000000000000002</v>
      </c>
      <c r="L5" s="610"/>
      <c r="M5" s="611"/>
      <c r="N5" s="945"/>
    </row>
    <row r="6" spans="1:14" x14ac:dyDescent="0.25">
      <c r="A6" s="286">
        <v>2021</v>
      </c>
      <c r="B6" s="457">
        <v>3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0.4</v>
      </c>
      <c r="J6" s="458">
        <v>0.1</v>
      </c>
      <c r="K6" s="976">
        <v>0.7</v>
      </c>
      <c r="L6" s="457"/>
      <c r="M6" s="458"/>
      <c r="N6" s="976"/>
    </row>
    <row r="7" spans="1:14" x14ac:dyDescent="0.25">
      <c r="A7" s="286">
        <v>2022</v>
      </c>
      <c r="B7" s="601">
        <v>3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0.3</v>
      </c>
      <c r="J7" s="612">
        <v>0.1</v>
      </c>
      <c r="K7" s="980">
        <v>0.5</v>
      </c>
      <c r="L7" s="601"/>
      <c r="M7" s="612"/>
      <c r="N7" s="980"/>
    </row>
    <row r="8" spans="1:14" x14ac:dyDescent="0.25">
      <c r="A8" s="219">
        <v>2023</v>
      </c>
      <c r="B8" s="947">
        <v>3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307</v>
      </c>
      <c r="C5" s="207">
        <v>296</v>
      </c>
      <c r="G5" s="113"/>
      <c r="H5" s="174" t="s">
        <v>586</v>
      </c>
      <c r="I5" s="207">
        <v>52</v>
      </c>
      <c r="J5" s="207">
        <v>46</v>
      </c>
    </row>
    <row r="6" spans="1:13" ht="15" customHeight="1" x14ac:dyDescent="0.25">
      <c r="A6" s="175" t="s">
        <v>587</v>
      </c>
      <c r="B6" s="208">
        <v>1374</v>
      </c>
      <c r="C6" s="208">
        <v>355</v>
      </c>
      <c r="G6" s="113"/>
      <c r="H6" s="175" t="s">
        <v>587</v>
      </c>
      <c r="I6" s="208">
        <v>523</v>
      </c>
      <c r="J6" s="208">
        <v>373</v>
      </c>
    </row>
    <row r="7" spans="1:13" ht="15" customHeight="1" x14ac:dyDescent="0.25">
      <c r="A7" s="175" t="s">
        <v>588</v>
      </c>
      <c r="B7" s="208">
        <v>5110</v>
      </c>
      <c r="C7" s="208">
        <v>3173</v>
      </c>
      <c r="G7" s="113"/>
      <c r="H7" s="175" t="s">
        <v>588</v>
      </c>
      <c r="I7" s="208">
        <v>2404</v>
      </c>
      <c r="J7" s="208">
        <v>1099</v>
      </c>
    </row>
    <row r="8" spans="1:13" ht="15" customHeight="1" x14ac:dyDescent="0.25">
      <c r="A8" s="175" t="s">
        <v>589</v>
      </c>
      <c r="B8" s="208">
        <v>6341</v>
      </c>
      <c r="C8" s="208">
        <v>6016</v>
      </c>
      <c r="G8" s="113"/>
      <c r="H8" s="175" t="s">
        <v>589</v>
      </c>
      <c r="I8" s="208">
        <v>5253</v>
      </c>
      <c r="J8" s="208">
        <v>4537</v>
      </c>
    </row>
    <row r="9" spans="1:13" ht="15" customHeight="1" x14ac:dyDescent="0.25">
      <c r="A9" s="175" t="s">
        <v>590</v>
      </c>
      <c r="B9" s="208">
        <v>7602</v>
      </c>
      <c r="C9" s="208">
        <v>10287</v>
      </c>
      <c r="G9" s="113"/>
      <c r="H9" s="175" t="s">
        <v>590</v>
      </c>
      <c r="I9" s="208">
        <v>8191</v>
      </c>
      <c r="J9" s="208">
        <v>10213</v>
      </c>
    </row>
    <row r="10" spans="1:13" ht="15" customHeight="1" x14ac:dyDescent="0.25">
      <c r="A10" s="175" t="s">
        <v>591</v>
      </c>
      <c r="B10" s="208">
        <v>958</v>
      </c>
      <c r="C10" s="208">
        <v>980</v>
      </c>
      <c r="G10" s="113"/>
      <c r="H10" s="175" t="s">
        <v>591</v>
      </c>
      <c r="I10" s="208">
        <v>1027</v>
      </c>
      <c r="J10" s="208">
        <v>944</v>
      </c>
    </row>
    <row r="11" spans="1:13" ht="15" customHeight="1" x14ac:dyDescent="0.25">
      <c r="A11" s="176" t="s">
        <v>592</v>
      </c>
      <c r="B11" s="209">
        <v>1020</v>
      </c>
      <c r="C11" s="209">
        <v>1073</v>
      </c>
      <c r="G11" s="113"/>
      <c r="H11" s="176" t="s">
        <v>592</v>
      </c>
      <c r="I11" s="209">
        <v>1557</v>
      </c>
      <c r="J11" s="209">
        <v>1292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307</v>
      </c>
      <c r="C17" s="178">
        <f>IF(ISBLANK(C5),"0",C5)</f>
        <v>296</v>
      </c>
      <c r="G17" s="113"/>
      <c r="H17" s="174" t="s">
        <v>586</v>
      </c>
      <c r="I17" s="177">
        <f>IF(ISBLANK(I5),"0",I5)</f>
        <v>52</v>
      </c>
      <c r="J17" s="178">
        <f>IF(ISBLANK(J5),"0",J5)</f>
        <v>46</v>
      </c>
    </row>
    <row r="18" spans="1:13" ht="15" customHeight="1" x14ac:dyDescent="0.25">
      <c r="A18" s="175" t="s">
        <v>587</v>
      </c>
      <c r="B18" s="179">
        <f t="shared" ref="B18:C18" si="0">IF(ISBLANK(B6),"0",B6)</f>
        <v>1374</v>
      </c>
      <c r="C18" s="180">
        <f t="shared" si="0"/>
        <v>355</v>
      </c>
      <c r="G18" s="113"/>
      <c r="H18" s="175" t="s">
        <v>587</v>
      </c>
      <c r="I18" s="179">
        <f t="shared" ref="I18:J18" si="1">IF(ISBLANK(I6),"0",I6)</f>
        <v>523</v>
      </c>
      <c r="J18" s="180">
        <f t="shared" si="1"/>
        <v>373</v>
      </c>
    </row>
    <row r="19" spans="1:13" ht="15" customHeight="1" x14ac:dyDescent="0.25">
      <c r="A19" s="175" t="s">
        <v>588</v>
      </c>
      <c r="B19" s="179">
        <f t="shared" ref="B19:C19" si="2">IF(ISBLANK(B7),"0",B7)</f>
        <v>5110</v>
      </c>
      <c r="C19" s="180">
        <f t="shared" si="2"/>
        <v>3173</v>
      </c>
      <c r="G19" s="113"/>
      <c r="H19" s="175" t="s">
        <v>588</v>
      </c>
      <c r="I19" s="179">
        <f t="shared" ref="I19:J19" si="3">IF(ISBLANK(I7),"0",I7)</f>
        <v>2404</v>
      </c>
      <c r="J19" s="180">
        <f t="shared" si="3"/>
        <v>1099</v>
      </c>
    </row>
    <row r="20" spans="1:13" ht="15" customHeight="1" x14ac:dyDescent="0.25">
      <c r="A20" s="175" t="s">
        <v>589</v>
      </c>
      <c r="B20" s="179">
        <f t="shared" ref="B20:C20" si="4">IF(ISBLANK(B8),"0",B8)</f>
        <v>6341</v>
      </c>
      <c r="C20" s="180">
        <f t="shared" si="4"/>
        <v>6016</v>
      </c>
      <c r="G20" s="113"/>
      <c r="H20" s="175" t="s">
        <v>589</v>
      </c>
      <c r="I20" s="179">
        <f t="shared" ref="I20:J20" si="5">IF(ISBLANK(I8),"0",I8)</f>
        <v>5253</v>
      </c>
      <c r="J20" s="180">
        <f t="shared" si="5"/>
        <v>4537</v>
      </c>
    </row>
    <row r="21" spans="1:13" ht="15" customHeight="1" x14ac:dyDescent="0.25">
      <c r="A21" s="175" t="s">
        <v>590</v>
      </c>
      <c r="B21" s="179">
        <f t="shared" ref="B21:C21" si="6">IF(ISBLANK(B9),"0",B9)</f>
        <v>7602</v>
      </c>
      <c r="C21" s="180">
        <f t="shared" si="6"/>
        <v>10287</v>
      </c>
      <c r="G21" s="113"/>
      <c r="H21" s="175" t="s">
        <v>590</v>
      </c>
      <c r="I21" s="179">
        <f t="shared" ref="I21:J21" si="7">IF(ISBLANK(I9),"0",I9)</f>
        <v>8191</v>
      </c>
      <c r="J21" s="180">
        <f t="shared" si="7"/>
        <v>10213</v>
      </c>
    </row>
    <row r="22" spans="1:13" ht="15" customHeight="1" x14ac:dyDescent="0.25">
      <c r="A22" s="175" t="s">
        <v>591</v>
      </c>
      <c r="B22" s="179">
        <f t="shared" ref="B22:C22" si="8">IF(ISBLANK(B10),"0",B10)</f>
        <v>958</v>
      </c>
      <c r="C22" s="180">
        <f t="shared" si="8"/>
        <v>980</v>
      </c>
      <c r="G22" s="113"/>
      <c r="H22" s="175" t="s">
        <v>591</v>
      </c>
      <c r="I22" s="179">
        <f t="shared" ref="I22:J22" si="9">IF(ISBLANK(I10),"0",I10)</f>
        <v>1027</v>
      </c>
      <c r="J22" s="180">
        <f t="shared" si="9"/>
        <v>944</v>
      </c>
    </row>
    <row r="23" spans="1:13" ht="15" customHeight="1" x14ac:dyDescent="0.25">
      <c r="A23" s="176" t="s">
        <v>592</v>
      </c>
      <c r="B23" s="181">
        <f t="shared" ref="B23:C23" si="10">IF(ISBLANK(B11),"0",B11)</f>
        <v>1020</v>
      </c>
      <c r="C23" s="182">
        <f t="shared" si="10"/>
        <v>1073</v>
      </c>
      <c r="G23" s="113"/>
      <c r="H23" s="176" t="s">
        <v>592</v>
      </c>
      <c r="I23" s="181">
        <f t="shared" ref="I23:J23" si="11">IF(ISBLANK(I11),"0",I11)</f>
        <v>1557</v>
      </c>
      <c r="J23" s="182">
        <f t="shared" si="11"/>
        <v>1292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1.3517083480098626</v>
      </c>
      <c r="C29" s="184">
        <f>C17/SUM(C17:C23)*100</f>
        <v>1.3345356176735799</v>
      </c>
      <c r="D29" s="253"/>
      <c r="E29" s="253"/>
      <c r="G29" s="113"/>
      <c r="H29" s="174" t="s">
        <v>593</v>
      </c>
      <c r="I29" s="184">
        <f>I17/SUM(I17:I23)*100</f>
        <v>0.27358341663597624</v>
      </c>
      <c r="J29" s="184">
        <f>J17/SUM(J17:J23)*100</f>
        <v>0.24859489840034585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6.0496653751320881</v>
      </c>
      <c r="C30" s="185">
        <f>C18/SUM(C17:C23)*100</f>
        <v>1.6005410279531107</v>
      </c>
      <c r="D30" s="253"/>
      <c r="E30" s="253"/>
      <c r="G30" s="113"/>
      <c r="H30" s="175" t="s">
        <v>594</v>
      </c>
      <c r="I30" s="185">
        <f>I18/SUM(I17:I23)*100</f>
        <v>2.7516178250118375</v>
      </c>
      <c r="J30" s="185">
        <f>J18/SUM(J17:J23)*100</f>
        <v>2.0157803718115002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22.499119408242336</v>
      </c>
      <c r="C31" s="185">
        <f>C19/SUM(C17:C23)*100</f>
        <v>14.305680793507664</v>
      </c>
      <c r="D31" s="253"/>
      <c r="E31" s="253"/>
      <c r="G31" s="113"/>
      <c r="H31" s="175" t="s">
        <v>595</v>
      </c>
      <c r="I31" s="185">
        <f>I19/SUM(I17:I23)*100</f>
        <v>12.647971799863209</v>
      </c>
      <c r="J31" s="185">
        <f>J19/SUM(J17:J23)*100</f>
        <v>5.939256376999567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27.919161676646709</v>
      </c>
      <c r="C32" s="185">
        <f>C20/SUM(C17:C23)*100</f>
        <v>27.123534715960325</v>
      </c>
      <c r="D32" s="253"/>
      <c r="E32" s="253"/>
      <c r="G32" s="113"/>
      <c r="H32" s="175" t="s">
        <v>596</v>
      </c>
      <c r="I32" s="185">
        <f>I20/SUM(I17:I23)*100</f>
        <v>27.63718629978429</v>
      </c>
      <c r="J32" s="185">
        <f>J20/SUM(J17:J23)*100</f>
        <v>24.519022913964548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33.471292708700247</v>
      </c>
      <c r="C33" s="185">
        <f>C21/SUM(C17:C23)*100</f>
        <v>46.379621280432822</v>
      </c>
      <c r="D33" s="253"/>
      <c r="E33" s="253"/>
      <c r="G33" s="113"/>
      <c r="H33" s="175" t="s">
        <v>597</v>
      </c>
      <c r="I33" s="185">
        <f>I21/SUM(I17:I23)*100</f>
        <v>43.094649339716945</v>
      </c>
      <c r="J33" s="185">
        <f>J21/SUM(J17:J23)*100</f>
        <v>55.193471681798535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4.2180345191969</v>
      </c>
      <c r="C34" s="185">
        <f>C22/SUM(C17:C23)*100</f>
        <v>4.4183949504057711</v>
      </c>
      <c r="D34" s="253"/>
      <c r="E34" s="253"/>
      <c r="G34" s="113"/>
      <c r="H34" s="175" t="s">
        <v>598</v>
      </c>
      <c r="I34" s="185">
        <f>I22/SUM(I17:I23)*100</f>
        <v>5.4032724785605302</v>
      </c>
      <c r="J34" s="185">
        <f>J22/SUM(J17:J23)*100</f>
        <v>5.1015996541288366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4.4910179640718564</v>
      </c>
      <c r="C35" s="186">
        <f>C23/SUM(C17:C23)*100</f>
        <v>4.8376916140667268</v>
      </c>
      <c r="D35" s="253"/>
      <c r="E35" s="253"/>
      <c r="G35" s="113"/>
      <c r="H35" s="176" t="s">
        <v>599</v>
      </c>
      <c r="I35" s="186">
        <f>I23/SUM(I17:I23)*100</f>
        <v>8.1917188404272103</v>
      </c>
      <c r="J35" s="186">
        <f>J23/SUM(J17:J23)*100</f>
        <v>6.9822741028966711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1.3517083480098626</v>
      </c>
      <c r="C41" s="184">
        <f t="shared" si="12"/>
        <v>1.3345356176735799</v>
      </c>
      <c r="G41" s="113"/>
      <c r="H41" s="174" t="s">
        <v>601</v>
      </c>
      <c r="I41" s="184">
        <f t="shared" ref="I41:J41" si="13">I29</f>
        <v>0.27358341663597624</v>
      </c>
      <c r="J41" s="184">
        <f t="shared" si="13"/>
        <v>0.24859489840034585</v>
      </c>
    </row>
    <row r="42" spans="1:12" x14ac:dyDescent="0.25">
      <c r="A42" s="175" t="s">
        <v>602</v>
      </c>
      <c r="B42" s="185">
        <f t="shared" si="12"/>
        <v>6.0496653751320881</v>
      </c>
      <c r="C42" s="185">
        <f t="shared" si="12"/>
        <v>1.6005410279531107</v>
      </c>
      <c r="G42" s="113"/>
      <c r="H42" s="175" t="s">
        <v>602</v>
      </c>
      <c r="I42" s="185">
        <f t="shared" ref="I42:J42" si="14">I30</f>
        <v>2.7516178250118375</v>
      </c>
      <c r="J42" s="185">
        <f t="shared" si="14"/>
        <v>2.0157803718115002</v>
      </c>
    </row>
    <row r="43" spans="1:12" x14ac:dyDescent="0.25">
      <c r="A43" s="175" t="s">
        <v>603</v>
      </c>
      <c r="B43" s="185">
        <f t="shared" si="12"/>
        <v>22.499119408242336</v>
      </c>
      <c r="C43" s="185">
        <f t="shared" si="12"/>
        <v>14.305680793507664</v>
      </c>
      <c r="G43" s="113"/>
      <c r="H43" s="175" t="s">
        <v>603</v>
      </c>
      <c r="I43" s="185">
        <f t="shared" ref="I43:J43" si="15">I31</f>
        <v>12.647971799863209</v>
      </c>
      <c r="J43" s="185">
        <f t="shared" si="15"/>
        <v>5.939256376999567</v>
      </c>
    </row>
    <row r="44" spans="1:12" x14ac:dyDescent="0.25">
      <c r="A44" s="175" t="s">
        <v>604</v>
      </c>
      <c r="B44" s="185">
        <f t="shared" si="12"/>
        <v>27.919161676646709</v>
      </c>
      <c r="C44" s="185">
        <f t="shared" si="12"/>
        <v>27.123534715960325</v>
      </c>
      <c r="G44" s="113"/>
      <c r="H44" s="175" t="s">
        <v>604</v>
      </c>
      <c r="I44" s="185">
        <f t="shared" ref="I44:J44" si="16">I32</f>
        <v>27.63718629978429</v>
      </c>
      <c r="J44" s="185">
        <f t="shared" si="16"/>
        <v>24.519022913964548</v>
      </c>
    </row>
    <row r="45" spans="1:12" x14ac:dyDescent="0.25">
      <c r="A45" s="175" t="s">
        <v>605</v>
      </c>
      <c r="B45" s="185">
        <f t="shared" si="12"/>
        <v>33.471292708700247</v>
      </c>
      <c r="C45" s="185">
        <f t="shared" si="12"/>
        <v>46.379621280432822</v>
      </c>
      <c r="G45" s="113"/>
      <c r="H45" s="175" t="s">
        <v>605</v>
      </c>
      <c r="I45" s="185">
        <f t="shared" ref="I45:J45" si="17">I33</f>
        <v>43.094649339716945</v>
      </c>
      <c r="J45" s="185">
        <f t="shared" si="17"/>
        <v>55.193471681798535</v>
      </c>
    </row>
    <row r="46" spans="1:12" x14ac:dyDescent="0.25">
      <c r="A46" s="175" t="s">
        <v>606</v>
      </c>
      <c r="B46" s="185">
        <f t="shared" si="12"/>
        <v>4.2180345191969</v>
      </c>
      <c r="C46" s="185">
        <f t="shared" si="12"/>
        <v>4.4183949504057711</v>
      </c>
      <c r="G46" s="113"/>
      <c r="H46" s="175" t="s">
        <v>606</v>
      </c>
      <c r="I46" s="185">
        <f t="shared" ref="I46:J46" si="18">I34</f>
        <v>5.4032724785605302</v>
      </c>
      <c r="J46" s="185">
        <f t="shared" si="18"/>
        <v>5.1015996541288366</v>
      </c>
    </row>
    <row r="47" spans="1:12" x14ac:dyDescent="0.25">
      <c r="A47" s="176" t="s">
        <v>607</v>
      </c>
      <c r="B47" s="186">
        <f t="shared" si="12"/>
        <v>4.4910179640718564</v>
      </c>
      <c r="C47" s="186">
        <f t="shared" si="12"/>
        <v>4.8376916140667268</v>
      </c>
      <c r="G47" s="113"/>
      <c r="H47" s="176" t="s">
        <v>607</v>
      </c>
      <c r="I47" s="186">
        <f t="shared" ref="I47:J47" si="19">I35</f>
        <v>8.1917188404272103</v>
      </c>
      <c r="J47" s="186">
        <f t="shared" si="19"/>
        <v>6.9822741028966711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15398</v>
      </c>
      <c r="C5" s="207">
        <v>13783</v>
      </c>
      <c r="D5" s="253"/>
      <c r="E5" s="253"/>
      <c r="F5" s="1003"/>
      <c r="H5" s="174" t="s">
        <v>624</v>
      </c>
      <c r="I5" s="207">
        <v>7468</v>
      </c>
      <c r="J5" s="207">
        <v>6169</v>
      </c>
    </row>
    <row r="6" spans="1:10" ht="15" customHeight="1" x14ac:dyDescent="0.25">
      <c r="A6" s="175" t="s">
        <v>625</v>
      </c>
      <c r="B6" s="208">
        <v>3139</v>
      </c>
      <c r="C6" s="208">
        <v>3550</v>
      </c>
      <c r="D6" s="253"/>
      <c r="E6" s="253"/>
      <c r="F6" s="1003"/>
      <c r="H6" s="175" t="s">
        <v>625</v>
      </c>
      <c r="I6" s="208">
        <v>5261</v>
      </c>
      <c r="J6" s="208">
        <v>6376</v>
      </c>
    </row>
    <row r="7" spans="1:10" ht="15" customHeight="1" x14ac:dyDescent="0.25">
      <c r="A7" s="176" t="s">
        <v>626</v>
      </c>
      <c r="B7" s="209">
        <v>4175</v>
      </c>
      <c r="C7" s="209">
        <v>4847</v>
      </c>
      <c r="D7" s="253"/>
      <c r="E7" s="253"/>
      <c r="F7" s="1003"/>
      <c r="H7" s="175" t="s">
        <v>626</v>
      </c>
      <c r="I7" s="208">
        <v>6219</v>
      </c>
      <c r="J7" s="208">
        <v>5899</v>
      </c>
    </row>
    <row r="8" spans="1:10" x14ac:dyDescent="0.25">
      <c r="D8" s="253"/>
      <c r="E8" s="253"/>
      <c r="F8" s="1003"/>
      <c r="H8" s="176" t="s">
        <v>2351</v>
      </c>
      <c r="I8" s="209">
        <v>59</v>
      </c>
      <c r="J8" s="209">
        <v>60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15398</v>
      </c>
      <c r="C13" s="178">
        <f>IF(ISBLANK(C5),"0",C5)</f>
        <v>13783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3139</v>
      </c>
      <c r="C14" s="180">
        <f t="shared" si="0"/>
        <v>3550</v>
      </c>
      <c r="D14" s="253"/>
      <c r="E14" s="253"/>
      <c r="F14" s="1003"/>
      <c r="H14" s="174" t="s">
        <v>624</v>
      </c>
      <c r="I14" s="177">
        <f>IF(ISBLANK(I5),"0",I5)</f>
        <v>7468</v>
      </c>
      <c r="J14" s="178">
        <f>IF(ISBLANK(J5),"0",J5)</f>
        <v>6169</v>
      </c>
    </row>
    <row r="15" spans="1:10" ht="15" customHeight="1" x14ac:dyDescent="0.25">
      <c r="A15" s="176" t="s">
        <v>626</v>
      </c>
      <c r="B15" s="181">
        <f t="shared" si="0"/>
        <v>4175</v>
      </c>
      <c r="C15" s="182">
        <f t="shared" si="0"/>
        <v>4847</v>
      </c>
      <c r="D15" s="253"/>
      <c r="E15" s="253"/>
      <c r="F15" s="1003"/>
      <c r="H15" s="175" t="s">
        <v>625</v>
      </c>
      <c r="I15" s="179">
        <f t="shared" ref="I15:J15" si="1">IF(ISBLANK(I6),"0",I6)</f>
        <v>5261</v>
      </c>
      <c r="J15" s="180">
        <f t="shared" si="1"/>
        <v>6376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6219</v>
      </c>
      <c r="J16" s="180">
        <f t="shared" si="2"/>
        <v>5899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59</v>
      </c>
      <c r="J17" s="182">
        <f t="shared" si="3"/>
        <v>60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67.796759422331803</v>
      </c>
      <c r="C21" s="184">
        <f>C13/SUM(C13:C15)*100</f>
        <v>62.141568981064019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13.820887636491722</v>
      </c>
      <c r="C22" s="185">
        <f>C14/SUM(C13:C15)*100</f>
        <v>16.005410279531109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18.382352941176471</v>
      </c>
      <c r="C23" s="186">
        <f>C15/SUM(C13:C15)*100</f>
        <v>21.853020739404869</v>
      </c>
      <c r="D23" s="253"/>
      <c r="E23" s="253"/>
      <c r="F23" s="1003"/>
      <c r="H23" s="174" t="s">
        <v>629</v>
      </c>
      <c r="I23" s="184">
        <f>I14/SUM(I14:I17)*100</f>
        <v>39.290787604566738</v>
      </c>
      <c r="J23" s="184">
        <f>J14/SUM(J14:J17)*100</f>
        <v>33.338737570255077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27.679276056189821</v>
      </c>
      <c r="J24" s="185">
        <f>J15/SUM(J14:J17)*100</f>
        <v>34.457414613056635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32.719524385752621</v>
      </c>
      <c r="J25" s="185">
        <f>J16/SUM(J14:J17)*100</f>
        <v>31.879593601383483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0.31041195349081918</v>
      </c>
      <c r="J26" s="186">
        <f>J17/SUM(J14:J17)*100</f>
        <v>0.32425421530479898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67.796759422331803</v>
      </c>
      <c r="C29" s="189">
        <f t="shared" si="4"/>
        <v>62.141568981064019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13.820887636491722</v>
      </c>
      <c r="C30" s="192">
        <f t="shared" si="4"/>
        <v>16.005410279531109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18.382352941176471</v>
      </c>
      <c r="C31" s="195">
        <f t="shared" si="4"/>
        <v>21.853020739404869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39.290787604566738</v>
      </c>
      <c r="J32" s="189">
        <f>J23</f>
        <v>33.338737570255077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27.679276056189821</v>
      </c>
      <c r="J33" s="192">
        <f t="shared" si="5"/>
        <v>34.457414613056635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32.719524385752621</v>
      </c>
      <c r="J34" s="192">
        <f t="shared" si="6"/>
        <v>31.879593601383483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0.31041195349081918</v>
      </c>
      <c r="J35" s="195">
        <f t="shared" si="7"/>
        <v>0.32425421530479898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707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72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43258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8.1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19.899999999999999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-11.8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72.63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45.5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178.9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10</v>
      </c>
      <c r="C5" s="655">
        <v>7</v>
      </c>
      <c r="E5" s="28"/>
      <c r="J5" s="654" t="s">
        <v>542</v>
      </c>
      <c r="K5" s="669">
        <f>IF(ISBLANK(B5),"",B5)</f>
        <v>10</v>
      </c>
      <c r="L5" s="618">
        <f>IF(ISBLANK(C5),"",C5)</f>
        <v>7</v>
      </c>
      <c r="N5" s="28"/>
    </row>
    <row r="6" spans="1:15" x14ac:dyDescent="0.25">
      <c r="A6" s="656" t="s">
        <v>543</v>
      </c>
      <c r="B6" s="657">
        <v>28</v>
      </c>
      <c r="C6" s="657">
        <v>18</v>
      </c>
      <c r="E6" s="44"/>
      <c r="J6" s="656" t="s">
        <v>543</v>
      </c>
      <c r="K6" s="670">
        <f t="shared" ref="K6:K10" si="0">IF(ISBLANK(B6),"",B6)</f>
        <v>28</v>
      </c>
      <c r="L6" s="619">
        <f t="shared" ref="L6:L10" si="1">IF(ISBLANK(C6),"",C6)</f>
        <v>18</v>
      </c>
      <c r="N6" s="44"/>
    </row>
    <row r="7" spans="1:15" x14ac:dyDescent="0.25">
      <c r="A7" s="656" t="s">
        <v>641</v>
      </c>
      <c r="B7" s="657">
        <v>66</v>
      </c>
      <c r="C7" s="657">
        <v>57</v>
      </c>
      <c r="E7" s="44"/>
      <c r="J7" s="656" t="s">
        <v>641</v>
      </c>
      <c r="K7" s="670">
        <f t="shared" si="0"/>
        <v>66</v>
      </c>
      <c r="L7" s="619">
        <f t="shared" si="1"/>
        <v>57</v>
      </c>
      <c r="N7" s="44"/>
    </row>
    <row r="8" spans="1:15" x14ac:dyDescent="0.25">
      <c r="A8" s="650" t="s">
        <v>642</v>
      </c>
      <c r="B8" s="651">
        <v>67</v>
      </c>
      <c r="C8" s="651">
        <v>51</v>
      </c>
      <c r="E8" s="21"/>
      <c r="J8" s="650" t="s">
        <v>642</v>
      </c>
      <c r="K8" s="670">
        <f t="shared" si="0"/>
        <v>67</v>
      </c>
      <c r="L8" s="619">
        <f t="shared" si="1"/>
        <v>51</v>
      </c>
      <c r="N8" s="21"/>
    </row>
    <row r="9" spans="1:15" x14ac:dyDescent="0.25">
      <c r="A9" s="650" t="s">
        <v>643</v>
      </c>
      <c r="B9" s="651">
        <v>112</v>
      </c>
      <c r="C9" s="651">
        <v>53</v>
      </c>
      <c r="E9" s="21"/>
      <c r="J9" s="650" t="s">
        <v>643</v>
      </c>
      <c r="K9" s="670">
        <f t="shared" si="0"/>
        <v>112</v>
      </c>
      <c r="L9" s="619">
        <f t="shared" si="1"/>
        <v>53</v>
      </c>
      <c r="N9" s="21"/>
    </row>
    <row r="10" spans="1:15" x14ac:dyDescent="0.25">
      <c r="A10" s="652" t="s">
        <v>365</v>
      </c>
      <c r="B10" s="653">
        <v>852</v>
      </c>
      <c r="C10" s="653">
        <v>88</v>
      </c>
      <c r="J10" s="652" t="s">
        <v>365</v>
      </c>
      <c r="K10" s="671">
        <f t="shared" si="0"/>
        <v>852</v>
      </c>
      <c r="L10" s="620">
        <f t="shared" si="1"/>
        <v>88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4.74</v>
      </c>
      <c r="C15" s="197"/>
      <c r="D15" s="253"/>
      <c r="E15" s="211"/>
      <c r="F15" s="253"/>
      <c r="G15" s="253"/>
      <c r="J15" s="673" t="s">
        <v>488</v>
      </c>
      <c r="K15" s="674">
        <f>B15</f>
        <v>4.74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1.17</v>
      </c>
      <c r="C16" s="197"/>
      <c r="D16" s="253"/>
      <c r="E16" s="254"/>
      <c r="F16" s="253"/>
      <c r="G16" s="253"/>
      <c r="J16" s="675" t="s">
        <v>489</v>
      </c>
      <c r="K16" s="676">
        <f>B16</f>
        <v>1.17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1.82</v>
      </c>
      <c r="C18" s="197"/>
      <c r="D18" s="255"/>
      <c r="E18" s="256"/>
      <c r="F18" s="253"/>
      <c r="G18" s="253"/>
      <c r="J18" s="678" t="s">
        <v>501</v>
      </c>
      <c r="K18" s="674">
        <f>B18</f>
        <v>1.82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3.58</v>
      </c>
      <c r="C19" s="198"/>
      <c r="D19" s="255"/>
      <c r="E19" s="256"/>
      <c r="F19" s="253"/>
      <c r="G19" s="253"/>
      <c r="J19" s="672" t="s">
        <v>502</v>
      </c>
      <c r="K19" s="676">
        <f>B19</f>
        <v>3.58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2.98</v>
      </c>
      <c r="C21" s="253"/>
      <c r="D21" s="253"/>
      <c r="E21" s="253"/>
      <c r="F21" s="253"/>
      <c r="G21" s="253"/>
      <c r="J21" s="661" t="s">
        <v>498</v>
      </c>
      <c r="K21" s="679">
        <f>B21</f>
        <v>2.98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8</v>
      </c>
      <c r="C32" s="655">
        <v>6</v>
      </c>
      <c r="E32" s="28"/>
      <c r="J32" s="654" t="s">
        <v>542</v>
      </c>
      <c r="K32" s="669">
        <f>IF(ISBLANK(B32),"",B32)</f>
        <v>8</v>
      </c>
      <c r="L32" s="618">
        <f>IF(ISBLANK(C32),"",C32)</f>
        <v>6</v>
      </c>
      <c r="N32" s="28"/>
    </row>
    <row r="33" spans="1:15" x14ac:dyDescent="0.25">
      <c r="A33" s="656" t="s">
        <v>543</v>
      </c>
      <c r="B33" s="657">
        <v>11</v>
      </c>
      <c r="C33" s="657">
        <v>4</v>
      </c>
      <c r="E33" s="44"/>
      <c r="J33" s="656" t="s">
        <v>543</v>
      </c>
      <c r="K33" s="670">
        <f t="shared" ref="K33:K37" si="2">IF(ISBLANK(B33),"",B33)</f>
        <v>11</v>
      </c>
      <c r="L33" s="619">
        <f t="shared" ref="L33:L37" si="3">IF(ISBLANK(C33),"",C33)</f>
        <v>4</v>
      </c>
      <c r="N33" s="44"/>
    </row>
    <row r="34" spans="1:15" x14ac:dyDescent="0.25">
      <c r="A34" s="656" t="s">
        <v>641</v>
      </c>
      <c r="B34" s="657">
        <v>93</v>
      </c>
      <c r="C34" s="657">
        <v>99</v>
      </c>
      <c r="E34" s="44"/>
      <c r="J34" s="656" t="s">
        <v>641</v>
      </c>
      <c r="K34" s="670">
        <f t="shared" si="2"/>
        <v>93</v>
      </c>
      <c r="L34" s="619">
        <f t="shared" si="3"/>
        <v>99</v>
      </c>
      <c r="N34" s="44"/>
    </row>
    <row r="35" spans="1:15" x14ac:dyDescent="0.25">
      <c r="A35" s="650" t="s">
        <v>642</v>
      </c>
      <c r="B35" s="651">
        <v>99</v>
      </c>
      <c r="C35" s="651">
        <v>110</v>
      </c>
      <c r="E35" s="21"/>
      <c r="J35" s="650" t="s">
        <v>642</v>
      </c>
      <c r="K35" s="670">
        <f t="shared" si="2"/>
        <v>99</v>
      </c>
      <c r="L35" s="619">
        <f t="shared" si="3"/>
        <v>110</v>
      </c>
      <c r="N35" s="21"/>
    </row>
    <row r="36" spans="1:15" x14ac:dyDescent="0.25">
      <c r="A36" s="650" t="s">
        <v>643</v>
      </c>
      <c r="B36" s="651">
        <v>59</v>
      </c>
      <c r="C36" s="651">
        <v>57</v>
      </c>
      <c r="E36" s="21"/>
      <c r="J36" s="650" t="s">
        <v>643</v>
      </c>
      <c r="K36" s="670">
        <f t="shared" si="2"/>
        <v>59</v>
      </c>
      <c r="L36" s="619">
        <f t="shared" si="3"/>
        <v>57</v>
      </c>
      <c r="N36" s="21"/>
    </row>
    <row r="37" spans="1:15" x14ac:dyDescent="0.25">
      <c r="A37" s="652" t="s">
        <v>365</v>
      </c>
      <c r="B37" s="653">
        <v>135</v>
      </c>
      <c r="C37" s="653">
        <v>38</v>
      </c>
      <c r="J37" s="652" t="s">
        <v>365</v>
      </c>
      <c r="K37" s="671">
        <f t="shared" si="2"/>
        <v>135</v>
      </c>
      <c r="L37" s="620">
        <f t="shared" si="3"/>
        <v>38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2.0299999999999998</v>
      </c>
      <c r="C42" s="197"/>
      <c r="D42" s="253"/>
      <c r="E42" s="211"/>
      <c r="F42" s="253"/>
      <c r="G42" s="253"/>
      <c r="J42" s="673" t="s">
        <v>488</v>
      </c>
      <c r="K42" s="674">
        <f>B42</f>
        <v>2.0299999999999998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1.61</v>
      </c>
      <c r="C43" s="197"/>
      <c r="D43" s="253"/>
      <c r="E43" s="254"/>
      <c r="F43" s="253"/>
      <c r="G43" s="253"/>
      <c r="J43" s="675" t="s">
        <v>489</v>
      </c>
      <c r="K43" s="676">
        <f>B43</f>
        <v>1.61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0.56000000000000005</v>
      </c>
      <c r="C45" s="197"/>
      <c r="D45" s="255"/>
      <c r="E45" s="256"/>
      <c r="F45" s="253"/>
      <c r="G45" s="253"/>
      <c r="J45" s="678" t="s">
        <v>501</v>
      </c>
      <c r="K45" s="674">
        <f>B45</f>
        <v>0.56000000000000005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2.5299999999999998</v>
      </c>
      <c r="C46" s="198"/>
      <c r="D46" s="255"/>
      <c r="E46" s="256"/>
      <c r="F46" s="253"/>
      <c r="G46" s="253"/>
      <c r="J46" s="672" t="s">
        <v>502</v>
      </c>
      <c r="K46" s="676">
        <f>B46</f>
        <v>2.5299999999999998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1.82</v>
      </c>
      <c r="C48" s="253"/>
      <c r="D48" s="253"/>
      <c r="E48" s="253"/>
      <c r="F48" s="253"/>
      <c r="G48" s="253"/>
      <c r="J48" s="661" t="s">
        <v>498</v>
      </c>
      <c r="K48" s="679">
        <f>B48</f>
        <v>1.82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3718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70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42365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1130</v>
      </c>
      <c r="D4" s="643">
        <v>0</v>
      </c>
      <c r="E4" s="643">
        <v>0</v>
      </c>
      <c r="F4" s="643">
        <v>1</v>
      </c>
      <c r="G4" s="643">
        <v>70</v>
      </c>
      <c r="H4" s="643">
        <v>42365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3266</v>
      </c>
      <c r="D5" s="602">
        <v>0</v>
      </c>
      <c r="E5" s="602">
        <v>0</v>
      </c>
      <c r="F5" s="602">
        <v>1</v>
      </c>
      <c r="G5" s="602">
        <v>70</v>
      </c>
      <c r="H5" s="602">
        <v>42365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3718</v>
      </c>
      <c r="D6" s="617">
        <v>0</v>
      </c>
      <c r="E6" s="617">
        <v>0</v>
      </c>
      <c r="F6" s="617">
        <v>1</v>
      </c>
      <c r="G6" s="617">
        <v>70</v>
      </c>
      <c r="H6" s="617">
        <v>42365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95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2.2000000000000002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1.1000000000000001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0.16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2.2999999999999998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62.2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0.48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95.3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100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1276901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29518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8</v>
      </c>
      <c r="C4" s="600">
        <v>21.3</v>
      </c>
      <c r="D4" s="600">
        <v>56.1</v>
      </c>
      <c r="E4" s="600">
        <v>0.52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4</v>
      </c>
      <c r="C5" s="602">
        <v>11.7</v>
      </c>
      <c r="D5" s="751">
        <v>60.6</v>
      </c>
      <c r="E5" s="751">
        <v>0.39</v>
      </c>
      <c r="G5" s="647" t="s">
        <v>446</v>
      </c>
      <c r="H5" s="648">
        <f>IF(ISBLANK(B4),"",B4)</f>
        <v>8</v>
      </c>
      <c r="I5" s="648">
        <f>IF(ISBLANK(B5),"",B5)</f>
        <v>4</v>
      </c>
      <c r="J5" s="649">
        <f>IF(ISBLANK(B6),"",B6)</f>
        <v>5</v>
      </c>
      <c r="K5" s="569"/>
    </row>
    <row r="6" spans="1:11" x14ac:dyDescent="0.25">
      <c r="A6" s="218">
        <v>2022</v>
      </c>
      <c r="B6" s="601">
        <v>5</v>
      </c>
      <c r="C6" s="602">
        <v>14.7</v>
      </c>
      <c r="D6" s="959">
        <v>62.2</v>
      </c>
      <c r="E6" s="959">
        <v>0.48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21.3</v>
      </c>
      <c r="I9" s="648">
        <f>IF(ISBLANK(C5),"",C5)</f>
        <v>11.7</v>
      </c>
      <c r="J9" s="649">
        <f>IF(ISBLANK(C6),"",C6)</f>
        <v>14.7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96</v>
      </c>
      <c r="C4" s="643">
        <v>2.1</v>
      </c>
      <c r="D4" s="643">
        <v>0.9</v>
      </c>
      <c r="E4" s="643">
        <v>0.15</v>
      </c>
      <c r="F4" s="643">
        <v>0.7</v>
      </c>
      <c r="G4" s="643">
        <v>2.6</v>
      </c>
      <c r="H4" s="1066"/>
      <c r="I4" s="253"/>
      <c r="J4" s="253"/>
      <c r="K4" s="253"/>
    </row>
    <row r="5" spans="1:11" x14ac:dyDescent="0.25">
      <c r="A5" s="480">
        <v>2021</v>
      </c>
      <c r="B5" s="602">
        <v>95</v>
      </c>
      <c r="C5" s="602">
        <v>2.1</v>
      </c>
      <c r="D5" s="602">
        <v>1</v>
      </c>
      <c r="E5" s="602">
        <v>0.15</v>
      </c>
      <c r="F5" s="602">
        <v>0.7</v>
      </c>
      <c r="G5" s="602">
        <v>2.6</v>
      </c>
      <c r="H5" s="1066"/>
      <c r="I5" s="253"/>
      <c r="J5" s="253"/>
      <c r="K5" s="253"/>
    </row>
    <row r="6" spans="1:11" x14ac:dyDescent="0.25">
      <c r="A6" s="360">
        <v>2022</v>
      </c>
      <c r="B6" s="602">
        <v>95</v>
      </c>
      <c r="C6" s="602">
        <v>2.2000000000000002</v>
      </c>
      <c r="D6" s="602">
        <v>1.1000000000000001</v>
      </c>
      <c r="E6" s="602">
        <v>0.16</v>
      </c>
      <c r="F6" s="602">
        <v>0.6</v>
      </c>
      <c r="G6" s="602">
        <v>2.2999999999999998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77.599999999999994</v>
      </c>
      <c r="C5" s="602">
        <v>61.5</v>
      </c>
      <c r="D5" s="602">
        <v>2</v>
      </c>
      <c r="E5" s="602">
        <v>4.3</v>
      </c>
      <c r="F5" s="253"/>
      <c r="G5" s="253"/>
      <c r="H5" s="253"/>
    </row>
    <row r="6" spans="1:8" x14ac:dyDescent="0.25">
      <c r="A6" s="360">
        <v>2021</v>
      </c>
      <c r="B6" s="602">
        <v>93.6</v>
      </c>
      <c r="C6" s="602">
        <v>97.3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95.3</v>
      </c>
      <c r="C7" s="1067">
        <v>100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4.3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3402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7.9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15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227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2866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623871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14422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4105</v>
      </c>
      <c r="C5" s="1034">
        <v>2111</v>
      </c>
      <c r="D5" s="600">
        <v>1994</v>
      </c>
      <c r="G5" s="871" t="s">
        <v>126</v>
      </c>
      <c r="H5" s="637">
        <f>IF(ISBLANK(D7),"",D7)</f>
        <v>1611</v>
      </c>
    </row>
    <row r="6" spans="1:17" x14ac:dyDescent="0.25">
      <c r="A6" s="641">
        <v>2021</v>
      </c>
      <c r="B6" s="1034">
        <v>3445</v>
      </c>
      <c r="C6" s="1034">
        <v>1814</v>
      </c>
      <c r="D6" s="602">
        <v>1631</v>
      </c>
      <c r="G6" s="635" t="s">
        <v>127</v>
      </c>
      <c r="H6" s="623">
        <f>IF(ISBLANK(C7),"",C7)</f>
        <v>1791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3402</v>
      </c>
      <c r="C7" s="1034">
        <v>1791</v>
      </c>
      <c r="D7" s="617">
        <v>1611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1611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1791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72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10.7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0.6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10.1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8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32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0.3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6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66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3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5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2642</v>
      </c>
      <c r="C6" s="55">
        <v>1332</v>
      </c>
      <c r="D6" s="55">
        <v>1310</v>
      </c>
      <c r="E6" s="70">
        <v>3382</v>
      </c>
      <c r="F6" s="55">
        <v>1693</v>
      </c>
      <c r="G6" s="110">
        <v>1689</v>
      </c>
      <c r="H6" s="55">
        <v>1955</v>
      </c>
      <c r="I6" s="55">
        <v>996</v>
      </c>
      <c r="J6" s="55">
        <v>959</v>
      </c>
      <c r="K6" s="70">
        <v>7485</v>
      </c>
      <c r="L6" s="55">
        <v>3775</v>
      </c>
      <c r="M6" s="110">
        <v>3710</v>
      </c>
      <c r="N6" s="70">
        <v>7564</v>
      </c>
      <c r="O6" s="55">
        <v>3930</v>
      </c>
      <c r="P6" s="110">
        <v>3634</v>
      </c>
      <c r="Q6" s="70">
        <v>29308</v>
      </c>
      <c r="R6" s="55">
        <v>15159</v>
      </c>
      <c r="S6" s="110">
        <v>14149</v>
      </c>
      <c r="T6" s="70">
        <v>46541</v>
      </c>
      <c r="U6" s="55">
        <v>23180</v>
      </c>
      <c r="V6" s="160">
        <v>23361</v>
      </c>
    </row>
    <row r="7" spans="1:22" x14ac:dyDescent="0.25">
      <c r="A7" s="286">
        <v>2021</v>
      </c>
      <c r="B7" s="167">
        <v>2639</v>
      </c>
      <c r="C7" s="94">
        <v>1340</v>
      </c>
      <c r="D7" s="94">
        <v>1299</v>
      </c>
      <c r="E7" s="167">
        <v>3264</v>
      </c>
      <c r="F7" s="94">
        <v>1648</v>
      </c>
      <c r="G7" s="169">
        <v>1616</v>
      </c>
      <c r="H7" s="94">
        <v>1932</v>
      </c>
      <c r="I7" s="94">
        <v>983</v>
      </c>
      <c r="J7" s="94">
        <v>949</v>
      </c>
      <c r="K7" s="167">
        <v>7352</v>
      </c>
      <c r="L7" s="94">
        <v>3720</v>
      </c>
      <c r="M7" s="169">
        <v>3632</v>
      </c>
      <c r="N7" s="167">
        <v>7469</v>
      </c>
      <c r="O7" s="94">
        <v>3872</v>
      </c>
      <c r="P7" s="169">
        <v>3597</v>
      </c>
      <c r="Q7" s="167">
        <v>28820</v>
      </c>
      <c r="R7" s="94">
        <v>14933</v>
      </c>
      <c r="S7" s="169">
        <v>13887</v>
      </c>
      <c r="T7" s="212">
        <v>45824</v>
      </c>
      <c r="U7" s="58">
        <v>22861</v>
      </c>
      <c r="V7" s="160">
        <v>22963</v>
      </c>
    </row>
    <row r="8" spans="1:22" x14ac:dyDescent="0.25">
      <c r="A8" s="219">
        <v>2022</v>
      </c>
      <c r="B8" s="72">
        <v>2549</v>
      </c>
      <c r="C8" s="61">
        <v>1298</v>
      </c>
      <c r="D8" s="61">
        <v>1251</v>
      </c>
      <c r="E8" s="72">
        <v>3082</v>
      </c>
      <c r="F8" s="61">
        <v>1556</v>
      </c>
      <c r="G8" s="111">
        <v>1526</v>
      </c>
      <c r="H8" s="61">
        <v>1778</v>
      </c>
      <c r="I8" s="61">
        <v>896</v>
      </c>
      <c r="J8" s="61">
        <v>882</v>
      </c>
      <c r="K8" s="72">
        <v>6966</v>
      </c>
      <c r="L8" s="61">
        <v>3519</v>
      </c>
      <c r="M8" s="111">
        <v>3447</v>
      </c>
      <c r="N8" s="72">
        <v>6577</v>
      </c>
      <c r="O8" s="61">
        <v>3366</v>
      </c>
      <c r="P8" s="111">
        <v>3211</v>
      </c>
      <c r="Q8" s="72">
        <v>26892</v>
      </c>
      <c r="R8" s="61">
        <v>13758</v>
      </c>
      <c r="S8" s="111">
        <v>13134</v>
      </c>
      <c r="T8" s="72">
        <v>43258</v>
      </c>
      <c r="U8" s="61">
        <v>21429</v>
      </c>
      <c r="V8" s="111">
        <v>21829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2549</v>
      </c>
      <c r="C15" s="172">
        <f>E8</f>
        <v>3082</v>
      </c>
      <c r="D15" s="172">
        <f>H8</f>
        <v>1778</v>
      </c>
      <c r="E15" s="172">
        <f>K8</f>
        <v>6966</v>
      </c>
      <c r="F15" s="172">
        <f>N8</f>
        <v>6577</v>
      </c>
      <c r="G15" s="172">
        <f>Q8</f>
        <v>26892</v>
      </c>
      <c r="H15" s="334">
        <f>T8</f>
        <v>43258</v>
      </c>
      <c r="M15" s="172">
        <f>K8</f>
        <v>6966</v>
      </c>
      <c r="N15" s="172">
        <f>H15-E15-O15</f>
        <v>25557</v>
      </c>
      <c r="O15" s="172">
        <f>H15-(B15+C15+G15)</f>
        <v>10735</v>
      </c>
      <c r="P15" s="29"/>
      <c r="Q15" s="100">
        <f>M15/H15*100</f>
        <v>16.103379721669981</v>
      </c>
      <c r="R15" s="100">
        <f>N15/H15*100</f>
        <v>59.080401313051922</v>
      </c>
      <c r="S15" s="100">
        <f>O15/H15*100</f>
        <v>24.8162189652781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16.103379721669981</v>
      </c>
      <c r="R18" s="100">
        <f>N15/H15*100</f>
        <v>59.080401313051922</v>
      </c>
      <c r="S18" s="100">
        <f>O15/H15*100</f>
        <v>24.8162189652781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5.2</v>
      </c>
      <c r="C23" s="361"/>
      <c r="D23" s="361"/>
      <c r="E23" s="167">
        <v>2.6</v>
      </c>
      <c r="F23" s="361"/>
      <c r="G23" s="362"/>
      <c r="H23" s="167">
        <v>5.17</v>
      </c>
      <c r="I23" s="94">
        <v>4.9800000000000004</v>
      </c>
      <c r="J23" s="169">
        <v>5.38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8.3000000000000007</v>
      </c>
      <c r="C24" s="361"/>
      <c r="D24" s="361"/>
      <c r="E24" s="167">
        <v>24.4</v>
      </c>
      <c r="F24" s="361"/>
      <c r="G24" s="362"/>
      <c r="H24" s="167">
        <v>2.77</v>
      </c>
      <c r="I24" s="94">
        <v>0</v>
      </c>
      <c r="J24" s="169">
        <v>6.29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8.5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5.38</v>
      </c>
      <c r="C32" s="674">
        <f>IF(ISBLANK(I23),"",I23)</f>
        <v>4.9800000000000004</v>
      </c>
      <c r="F32" s="700">
        <f>A23</f>
        <v>2020</v>
      </c>
      <c r="G32" s="674">
        <f>IF(ISBLANK(J23),"",J23)</f>
        <v>5.38</v>
      </c>
      <c r="H32" s="674">
        <f>IF(ISBLANK(I23),"",I23)</f>
        <v>4.9800000000000004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6.29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6.29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63</v>
      </c>
      <c r="C4" s="600">
        <v>6</v>
      </c>
      <c r="D4" s="600">
        <v>4</v>
      </c>
      <c r="E4" s="599">
        <v>3</v>
      </c>
      <c r="F4" s="600">
        <v>9.1999999999999993</v>
      </c>
      <c r="G4" s="600">
        <v>0.5</v>
      </c>
    </row>
    <row r="5" spans="1:10" x14ac:dyDescent="0.25">
      <c r="A5" s="286">
        <v>2022</v>
      </c>
      <c r="B5" s="751">
        <v>70</v>
      </c>
      <c r="C5" s="751">
        <v>5</v>
      </c>
      <c r="D5" s="751">
        <v>4</v>
      </c>
      <c r="E5" s="753">
        <v>3</v>
      </c>
      <c r="F5" s="751">
        <v>10.7</v>
      </c>
      <c r="G5" s="751">
        <v>0.6</v>
      </c>
    </row>
    <row r="6" spans="1:10" x14ac:dyDescent="0.25">
      <c r="A6" s="218">
        <v>2023</v>
      </c>
      <c r="B6" s="752">
        <v>66</v>
      </c>
      <c r="C6" s="752">
        <v>3</v>
      </c>
      <c r="D6" s="752">
        <v>6</v>
      </c>
      <c r="E6" s="754">
        <v>5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63</v>
      </c>
      <c r="C11" s="80">
        <f>IF(ISBLANK(D4),"",D4)</f>
        <v>4</v>
      </c>
      <c r="E11" s="103">
        <f>A4</f>
        <v>2021</v>
      </c>
      <c r="F11" s="80">
        <f>IF(ISBLANK(B4),"",B4)</f>
        <v>63</v>
      </c>
      <c r="G11" s="80">
        <f>IF(ISBLANK(D4),"",D4)</f>
        <v>4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70</v>
      </c>
      <c r="C12" s="80">
        <f>IF(ISBLANK(D5),"",D5)</f>
        <v>4</v>
      </c>
      <c r="E12" s="103">
        <f t="shared" ref="E12:E13" si="1">A5</f>
        <v>2022</v>
      </c>
      <c r="F12" s="80">
        <f t="shared" ref="F12:F13" si="2">IF(ISBLANK(B5),"",B5)</f>
        <v>70</v>
      </c>
      <c r="G12" s="80">
        <f t="shared" ref="G12:G13" si="3">IF(ISBLANK(D5),"",D5)</f>
        <v>4</v>
      </c>
    </row>
    <row r="13" spans="1:10" x14ac:dyDescent="0.25">
      <c r="A13" s="155">
        <f t="shared" si="0"/>
        <v>2023</v>
      </c>
      <c r="B13" s="83">
        <f>IF(ISBLANK(B6),"",B6)</f>
        <v>66</v>
      </c>
      <c r="C13" s="83">
        <f>IF(ISBLANK(D6),"",D6)</f>
        <v>6</v>
      </c>
      <c r="D13" s="253"/>
      <c r="E13" s="155">
        <f t="shared" si="1"/>
        <v>2023</v>
      </c>
      <c r="F13" s="83">
        <f t="shared" si="2"/>
        <v>66</v>
      </c>
      <c r="G13" s="83">
        <f t="shared" si="3"/>
        <v>6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6</v>
      </c>
      <c r="C18" s="80">
        <f>IF(ISBLANK(E4),"",E4)</f>
        <v>3</v>
      </c>
      <c r="E18" s="603">
        <f>A4</f>
        <v>2021</v>
      </c>
      <c r="F18" s="100">
        <f>IF(ISBLANK(C4),"",C4)</f>
        <v>6</v>
      </c>
      <c r="G18" s="100">
        <f>IF(ISBLANK(E4),"",E4)</f>
        <v>3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5</v>
      </c>
      <c r="C19" s="80">
        <f>IF(ISBLANK(E5),"",E5)</f>
        <v>3</v>
      </c>
      <c r="E19" s="103">
        <f t="shared" ref="E19:E20" si="5">A5</f>
        <v>2022</v>
      </c>
      <c r="F19" s="104">
        <f>IF(ISBLANK(C5),"",C5)</f>
        <v>5</v>
      </c>
      <c r="G19" s="104">
        <f t="shared" ref="G19:G20" si="6">IF(ISBLANK(E5),"",E5)</f>
        <v>3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3</v>
      </c>
      <c r="C20" s="83">
        <f>IF(ISBLANK(E6),"",E6)</f>
        <v>5</v>
      </c>
      <c r="E20" s="155">
        <f t="shared" si="5"/>
        <v>2023</v>
      </c>
      <c r="F20" s="83">
        <f>IF(ISBLANK(C6),"",C6)</f>
        <v>3</v>
      </c>
      <c r="G20" s="83">
        <f t="shared" si="6"/>
        <v>5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2254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5.0999999999999996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1268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18.7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624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9.4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331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0.7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1666</v>
      </c>
    </row>
    <row r="17" spans="2:3" x14ac:dyDescent="0.25">
      <c r="B17" s="253">
        <v>2022</v>
      </c>
      <c r="C17" s="1100">
        <v>1292</v>
      </c>
    </row>
    <row r="18" spans="2:3" x14ac:dyDescent="0.25">
      <c r="B18" s="253">
        <v>2023</v>
      </c>
      <c r="C18" s="1100">
        <v>1268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1666</v>
      </c>
    </row>
    <row r="22" spans="2:3" x14ac:dyDescent="0.25">
      <c r="B22" s="636">
        <f>B17</f>
        <v>2022</v>
      </c>
      <c r="C22" s="636">
        <f t="shared" ref="C22:C23" si="0">IF(ISBLANK(C17),"",C17)</f>
        <v>1292</v>
      </c>
    </row>
    <row r="23" spans="2:3" x14ac:dyDescent="0.25">
      <c r="B23" s="636">
        <f>B18</f>
        <v>2023</v>
      </c>
      <c r="C23" s="636">
        <f t="shared" si="0"/>
        <v>1268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35</v>
      </c>
      <c r="C5" s="55">
        <v>48</v>
      </c>
      <c r="D5" s="55">
        <v>28</v>
      </c>
      <c r="E5" s="269">
        <f>SUM(B5:D5)</f>
        <v>111</v>
      </c>
      <c r="F5" s="71">
        <v>3270</v>
      </c>
      <c r="G5" s="70">
        <v>0.5</v>
      </c>
      <c r="H5" s="55">
        <v>0.2</v>
      </c>
      <c r="I5" s="110">
        <v>0.3</v>
      </c>
      <c r="J5" s="71">
        <v>7.2</v>
      </c>
    </row>
    <row r="6" spans="1:10" x14ac:dyDescent="0.25">
      <c r="A6" s="286">
        <v>2022</v>
      </c>
      <c r="B6" s="757">
        <v>45</v>
      </c>
      <c r="C6" s="758">
        <v>55</v>
      </c>
      <c r="D6" s="758">
        <v>44</v>
      </c>
      <c r="E6" s="270">
        <f>SUM(B6:D6)</f>
        <v>144</v>
      </c>
      <c r="F6" s="214">
        <v>2203</v>
      </c>
      <c r="G6" s="457">
        <v>0.7</v>
      </c>
      <c r="H6" s="458">
        <v>0.2</v>
      </c>
      <c r="I6" s="763">
        <v>0.4</v>
      </c>
      <c r="J6" s="214">
        <v>5.0999999999999996</v>
      </c>
    </row>
    <row r="7" spans="1:10" x14ac:dyDescent="0.25">
      <c r="A7" s="218">
        <v>2023</v>
      </c>
      <c r="B7" s="167">
        <v>56</v>
      </c>
      <c r="C7" s="94">
        <v>59</v>
      </c>
      <c r="D7" s="94">
        <v>50</v>
      </c>
      <c r="E7" s="447">
        <f>SUM(B7:D7)</f>
        <v>165</v>
      </c>
      <c r="F7" s="168">
        <v>2254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3270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2203</v>
      </c>
      <c r="C14" s="28"/>
      <c r="D14" s="28"/>
      <c r="F14" s="625" t="s">
        <v>1526</v>
      </c>
      <c r="G14" s="621">
        <f>IF(ISBLANK(B7),"",B7)</f>
        <v>56</v>
      </c>
      <c r="I14" s="625" t="s">
        <v>1529</v>
      </c>
      <c r="J14" s="621">
        <f>IF(ISBLANK(B7),"",B7)</f>
        <v>56</v>
      </c>
    </row>
    <row r="15" spans="1:10" x14ac:dyDescent="0.25">
      <c r="A15" s="624">
        <f t="shared" ref="A15" si="1">A7</f>
        <v>2023</v>
      </c>
      <c r="B15" s="623">
        <f t="shared" si="0"/>
        <v>2254</v>
      </c>
      <c r="C15" s="28"/>
      <c r="D15" s="28"/>
      <c r="F15" s="626" t="s">
        <v>1527</v>
      </c>
      <c r="G15" s="622">
        <f>IF(ISBLANK(C7),"",C7)</f>
        <v>59</v>
      </c>
      <c r="I15" s="626" t="s">
        <v>1538</v>
      </c>
      <c r="J15" s="622">
        <f>IF(ISBLANK(C7),"",C7)</f>
        <v>59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50</v>
      </c>
      <c r="I16" s="627" t="s">
        <v>1539</v>
      </c>
      <c r="J16" s="623">
        <f>IF(ISBLANK(D7),"",D7)</f>
        <v>50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52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242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35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7.3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47</v>
      </c>
      <c r="C6" s="759"/>
      <c r="D6" s="759"/>
      <c r="E6" s="457">
        <v>9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30</v>
      </c>
      <c r="C7" s="759"/>
      <c r="D7" s="759"/>
      <c r="E7" s="457">
        <v>5.9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35</v>
      </c>
      <c r="C8" s="760"/>
      <c r="D8" s="760"/>
      <c r="E8" s="601">
        <v>7.3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47</v>
      </c>
      <c r="C16" s="755"/>
      <c r="I16" s="700">
        <f>A6</f>
        <v>2020</v>
      </c>
      <c r="J16" s="674">
        <f>IF(ISBLANK(E6),"",E6)</f>
        <v>9</v>
      </c>
      <c r="K16" s="756"/>
    </row>
    <row r="17" spans="1:10" x14ac:dyDescent="0.25">
      <c r="A17" s="701">
        <f>A7</f>
        <v>2021</v>
      </c>
      <c r="B17" s="853">
        <f>IF(ISBLANK(B7),"",B7)</f>
        <v>30</v>
      </c>
      <c r="C17" s="755"/>
      <c r="I17" s="701">
        <f>A7</f>
        <v>2021</v>
      </c>
      <c r="J17" s="853">
        <f>IF(ISBLANK(E7),"",E7)</f>
        <v>5.9</v>
      </c>
    </row>
    <row r="18" spans="1:10" x14ac:dyDescent="0.25">
      <c r="A18" s="702">
        <f>A8</f>
        <v>2022</v>
      </c>
      <c r="B18" s="676">
        <f>IF(ISBLANK(B8),"",B8)</f>
        <v>35</v>
      </c>
      <c r="C18" s="755"/>
      <c r="I18" s="702">
        <f>A8</f>
        <v>2022</v>
      </c>
      <c r="J18" s="676">
        <f>IF(ISBLANK(E8),"",E8)</f>
        <v>7.3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64</v>
      </c>
      <c r="D5" s="449">
        <f>IF(ISBLANK(B5),"",A5)</f>
        <v>2021</v>
      </c>
      <c r="E5" s="618">
        <f>IF(ISBLANK(B5),"",B5)</f>
        <v>64</v>
      </c>
      <c r="K5" s="217">
        <v>2020</v>
      </c>
      <c r="L5" s="655">
        <v>7.5</v>
      </c>
    </row>
    <row r="6" spans="1:12" x14ac:dyDescent="0.25">
      <c r="A6" s="229">
        <v>2022</v>
      </c>
      <c r="B6" s="602">
        <v>66</v>
      </c>
      <c r="D6" s="450">
        <f>IF(ISBLANK(B6),"",A6)</f>
        <v>2022</v>
      </c>
      <c r="E6" s="619">
        <f>IF(ISBLANK(B6),"",B6)</f>
        <v>66</v>
      </c>
      <c r="K6" s="286">
        <v>2021</v>
      </c>
      <c r="L6" s="657">
        <v>8.6999999999999993</v>
      </c>
    </row>
    <row r="7" spans="1:12" x14ac:dyDescent="0.25">
      <c r="A7" s="123">
        <v>2023</v>
      </c>
      <c r="B7" s="617">
        <v>64</v>
      </c>
      <c r="D7" s="379">
        <f>IF(ISBLANK(B7),"",A7)</f>
        <v>2023</v>
      </c>
      <c r="E7" s="620">
        <f>IF(ISBLANK(B7),"",B7)</f>
        <v>64</v>
      </c>
      <c r="K7" s="219">
        <v>2022</v>
      </c>
      <c r="L7" s="617">
        <v>10.1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62</v>
      </c>
      <c r="C4" s="643">
        <v>205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54</v>
      </c>
      <c r="C5" s="602">
        <v>229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52</v>
      </c>
      <c r="C6" s="602">
        <v>242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14</v>
      </c>
      <c r="C5" s="643">
        <v>3301</v>
      </c>
      <c r="D5" s="643">
        <v>293</v>
      </c>
      <c r="E5" s="869">
        <v>8.8000000000000007</v>
      </c>
      <c r="F5" s="1039">
        <v>9.1</v>
      </c>
      <c r="G5" s="1039">
        <v>8.5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14</v>
      </c>
      <c r="C6" s="657">
        <v>3245</v>
      </c>
      <c r="D6" s="657">
        <v>246</v>
      </c>
      <c r="E6" s="657">
        <v>7.5</v>
      </c>
      <c r="F6" s="657">
        <v>7.9</v>
      </c>
      <c r="G6" s="657">
        <v>7.1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15</v>
      </c>
      <c r="C7" s="617">
        <v>2866</v>
      </c>
      <c r="D7" s="617">
        <v>227</v>
      </c>
      <c r="E7" s="617">
        <v>7.9</v>
      </c>
      <c r="F7" s="617">
        <v>8.4</v>
      </c>
      <c r="G7" s="617">
        <v>7.4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22.9</v>
      </c>
      <c r="C4" s="655">
        <v>693</v>
      </c>
      <c r="D4" s="655">
        <v>9.5</v>
      </c>
      <c r="E4" s="655">
        <v>304</v>
      </c>
      <c r="F4" s="655">
        <v>0.7</v>
      </c>
      <c r="G4" s="655">
        <v>67</v>
      </c>
      <c r="H4" s="655">
        <v>9</v>
      </c>
      <c r="I4" s="655">
        <v>28</v>
      </c>
      <c r="J4" s="655">
        <v>0.3</v>
      </c>
      <c r="K4" s="253"/>
      <c r="L4" s="253"/>
      <c r="M4" s="253"/>
    </row>
    <row r="5" spans="1:13" x14ac:dyDescent="0.25">
      <c r="A5" s="486">
        <v>2022</v>
      </c>
      <c r="B5" s="602">
        <v>18.7</v>
      </c>
      <c r="C5" s="602">
        <v>649</v>
      </c>
      <c r="D5" s="602">
        <v>9.4</v>
      </c>
      <c r="E5" s="602">
        <v>309</v>
      </c>
      <c r="F5" s="602">
        <v>0.7</v>
      </c>
      <c r="G5" s="602">
        <v>74</v>
      </c>
      <c r="H5" s="602">
        <v>8</v>
      </c>
      <c r="I5" s="602">
        <v>32</v>
      </c>
      <c r="J5" s="602">
        <v>0.3</v>
      </c>
      <c r="K5" s="253"/>
      <c r="L5" s="253"/>
      <c r="M5" s="253"/>
    </row>
    <row r="6" spans="1:13" x14ac:dyDescent="0.25">
      <c r="A6" s="481">
        <v>2023</v>
      </c>
      <c r="B6" s="617"/>
      <c r="C6" s="617">
        <v>624</v>
      </c>
      <c r="D6" s="617"/>
      <c r="E6" s="617">
        <v>331</v>
      </c>
      <c r="F6" s="617"/>
      <c r="G6" s="617">
        <v>72</v>
      </c>
      <c r="H6" s="617">
        <v>8</v>
      </c>
      <c r="I6" s="617">
        <v>32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189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38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387</v>
      </c>
      <c r="C4" s="1006">
        <v>201</v>
      </c>
      <c r="D4" s="1006">
        <v>186</v>
      </c>
      <c r="E4" s="1005">
        <v>918</v>
      </c>
      <c r="F4" s="1006">
        <v>458</v>
      </c>
      <c r="G4" s="1006">
        <v>460</v>
      </c>
      <c r="H4" s="1007">
        <v>8.3000000000000007</v>
      </c>
      <c r="I4" s="1007">
        <v>19.7</v>
      </c>
      <c r="J4" s="1007">
        <v>-11.4</v>
      </c>
      <c r="K4" s="70">
        <v>581</v>
      </c>
      <c r="L4" s="55">
        <v>266</v>
      </c>
      <c r="M4" s="110">
        <v>315</v>
      </c>
      <c r="N4" s="55">
        <v>695</v>
      </c>
      <c r="O4" s="55">
        <v>286</v>
      </c>
      <c r="P4" s="110">
        <v>409</v>
      </c>
    </row>
    <row r="5" spans="1:17" x14ac:dyDescent="0.25">
      <c r="A5" s="286">
        <v>2021</v>
      </c>
      <c r="B5" s="1008">
        <v>361</v>
      </c>
      <c r="C5" s="1009">
        <v>202</v>
      </c>
      <c r="D5" s="1009">
        <v>159</v>
      </c>
      <c r="E5" s="1008">
        <v>1132</v>
      </c>
      <c r="F5" s="1009">
        <v>588</v>
      </c>
      <c r="G5" s="1009">
        <v>544</v>
      </c>
      <c r="H5" s="1010">
        <v>7.9</v>
      </c>
      <c r="I5" s="1010">
        <v>24.7</v>
      </c>
      <c r="J5" s="1010">
        <v>-16.8</v>
      </c>
      <c r="K5" s="212">
        <v>749</v>
      </c>
      <c r="L5" s="58">
        <v>358</v>
      </c>
      <c r="M5" s="160">
        <v>391</v>
      </c>
      <c r="N5" s="58">
        <v>768</v>
      </c>
      <c r="O5" s="58">
        <v>334</v>
      </c>
      <c r="P5" s="160">
        <v>434</v>
      </c>
    </row>
    <row r="6" spans="1:17" x14ac:dyDescent="0.25">
      <c r="A6" s="219">
        <v>2022</v>
      </c>
      <c r="B6" s="1011">
        <v>352</v>
      </c>
      <c r="C6" s="1012">
        <v>176</v>
      </c>
      <c r="D6" s="1012">
        <v>176</v>
      </c>
      <c r="E6" s="1011">
        <v>862</v>
      </c>
      <c r="F6" s="1012">
        <v>427</v>
      </c>
      <c r="G6" s="1012">
        <v>435</v>
      </c>
      <c r="H6" s="1013">
        <v>8.1</v>
      </c>
      <c r="I6" s="1013">
        <v>19.899999999999999</v>
      </c>
      <c r="J6" s="1013">
        <v>-11.8</v>
      </c>
      <c r="K6" s="1014">
        <v>1124</v>
      </c>
      <c r="L6" s="1015">
        <v>505</v>
      </c>
      <c r="M6" s="1016">
        <v>619</v>
      </c>
      <c r="N6" s="1015">
        <v>1144</v>
      </c>
      <c r="O6" s="1015">
        <v>503</v>
      </c>
      <c r="P6" s="1016">
        <v>641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186</v>
      </c>
      <c r="C13" s="319">
        <f>IF(ISBLANK(C4),"",C4)</f>
        <v>201</v>
      </c>
      <c r="D13" s="364"/>
      <c r="E13" s="322">
        <f>A4</f>
        <v>2020</v>
      </c>
      <c r="F13" s="319">
        <f>IF(ISBLANK(G4),"",G4)</f>
        <v>460</v>
      </c>
      <c r="G13" s="319">
        <f>IF(ISBLANK(F4),"",F4)</f>
        <v>458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159</v>
      </c>
      <c r="C14" s="320">
        <f t="shared" ref="C14:C15" si="2">IF(ISBLANK(C5),"",C5)</f>
        <v>202</v>
      </c>
      <c r="D14" s="364"/>
      <c r="E14" s="323">
        <f t="shared" ref="E14:E15" si="3">A5</f>
        <v>2021</v>
      </c>
      <c r="F14" s="320">
        <f t="shared" ref="F14:F15" si="4">IF(ISBLANK(G5),"",G5)</f>
        <v>544</v>
      </c>
      <c r="G14" s="320">
        <f t="shared" ref="G14:G15" si="5">IF(ISBLANK(F5),"",F5)</f>
        <v>588</v>
      </c>
      <c r="H14" s="389"/>
      <c r="I14" s="389"/>
      <c r="J14" s="48"/>
      <c r="K14" s="325" t="s">
        <v>536</v>
      </c>
      <c r="L14" s="328">
        <f>IF(ISBLANK(K4),"",K4)</f>
        <v>581</v>
      </c>
      <c r="M14" s="328">
        <f>IF(ISBLANK(K5),"",K5)</f>
        <v>749</v>
      </c>
      <c r="N14" s="328">
        <f>IF(ISBLANK(K6),"",K6)</f>
        <v>1124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176</v>
      </c>
      <c r="C15" s="321">
        <f t="shared" si="2"/>
        <v>176</v>
      </c>
      <c r="E15" s="324">
        <f t="shared" si="3"/>
        <v>2022</v>
      </c>
      <c r="F15" s="321">
        <f t="shared" si="4"/>
        <v>435</v>
      </c>
      <c r="G15" s="321">
        <f t="shared" si="5"/>
        <v>427</v>
      </c>
      <c r="H15" s="211"/>
      <c r="I15" s="211"/>
      <c r="J15" s="28"/>
      <c r="K15" s="326" t="s">
        <v>535</v>
      </c>
      <c r="L15" s="329">
        <f>IF(ISBLANK(N4),"",N4)</f>
        <v>695</v>
      </c>
      <c r="M15" s="329">
        <f>IF(ISBLANK(N5),"",N5)</f>
        <v>768</v>
      </c>
      <c r="N15" s="329">
        <f>IF(ISBLANK(N6),"",N6)</f>
        <v>1144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581</v>
      </c>
      <c r="M19" s="328">
        <f>IF(ISBLANK(K5),"",K5)</f>
        <v>749</v>
      </c>
      <c r="N19" s="328">
        <f>IF(ISBLANK(K6),"",K6)</f>
        <v>1124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695</v>
      </c>
      <c r="M20" s="329">
        <f>IF(ISBLANK(N5),"",N5)</f>
        <v>768</v>
      </c>
      <c r="N20" s="329">
        <f>IF(ISBLANK(N6),"",N6)</f>
        <v>1144</v>
      </c>
      <c r="O20" s="364"/>
    </row>
    <row r="21" spans="1:15" x14ac:dyDescent="0.25">
      <c r="A21" s="322">
        <f>A4</f>
        <v>2020</v>
      </c>
      <c r="B21" s="319">
        <f>IF(ISBLANK(D4),"",D4)</f>
        <v>186</v>
      </c>
      <c r="C21" s="319">
        <f>IF(ISBLANK(C4),"",C4)</f>
        <v>201</v>
      </c>
      <c r="E21" s="322">
        <f>A4</f>
        <v>2020</v>
      </c>
      <c r="F21" s="319">
        <f>IF(ISBLANK(G4),"",G4)</f>
        <v>460</v>
      </c>
      <c r="G21" s="319">
        <f>IF(ISBLANK(F4),"",F4)</f>
        <v>458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159</v>
      </c>
      <c r="C22" s="320">
        <f t="shared" ref="C22:C23" si="8">IF(ISBLANK(C5),"",C5)</f>
        <v>202</v>
      </c>
      <c r="E22" s="323">
        <f t="shared" ref="E22:E23" si="9">A5</f>
        <v>2021</v>
      </c>
      <c r="F22" s="320">
        <f t="shared" ref="F22:F23" si="10">IF(ISBLANK(G5),"",G5)</f>
        <v>544</v>
      </c>
      <c r="G22" s="320">
        <f t="shared" ref="G22:G23" si="11">IF(ISBLANK(F5),"",F5)</f>
        <v>588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176</v>
      </c>
      <c r="C23" s="321">
        <f t="shared" si="8"/>
        <v>176</v>
      </c>
      <c r="E23" s="324">
        <f t="shared" si="9"/>
        <v>2022</v>
      </c>
      <c r="F23" s="321">
        <f t="shared" si="10"/>
        <v>435</v>
      </c>
      <c r="G23" s="321">
        <f t="shared" si="11"/>
        <v>427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48</v>
      </c>
      <c r="F5" s="616"/>
      <c r="G5" s="945"/>
      <c r="H5" s="599">
        <v>296</v>
      </c>
      <c r="I5" s="616">
        <v>84</v>
      </c>
      <c r="J5" s="616">
        <v>212</v>
      </c>
      <c r="K5" s="616"/>
      <c r="L5" s="945"/>
    </row>
    <row r="6" spans="1:12" x14ac:dyDescent="0.25">
      <c r="A6" s="286">
        <v>2021</v>
      </c>
      <c r="B6" s="601">
        <v>12</v>
      </c>
      <c r="C6" s="612"/>
      <c r="D6" s="612"/>
      <c r="E6" s="1034">
        <v>49</v>
      </c>
      <c r="F6" s="1028"/>
      <c r="G6" s="980"/>
      <c r="H6" s="1034">
        <v>264</v>
      </c>
      <c r="I6" s="1028">
        <v>86</v>
      </c>
      <c r="J6" s="1028">
        <v>178</v>
      </c>
      <c r="K6" s="1028"/>
      <c r="L6" s="980"/>
    </row>
    <row r="7" spans="1:12" x14ac:dyDescent="0.25">
      <c r="A7" s="218">
        <v>2022</v>
      </c>
      <c r="B7" s="601">
        <v>11</v>
      </c>
      <c r="C7" s="612"/>
      <c r="D7" s="612"/>
      <c r="E7" s="1034">
        <v>38</v>
      </c>
      <c r="F7" s="1028"/>
      <c r="G7" s="980"/>
      <c r="H7" s="1034">
        <v>189</v>
      </c>
      <c r="I7" s="1028">
        <v>59</v>
      </c>
      <c r="J7" s="1028">
        <v>130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59</v>
      </c>
    </row>
    <row r="15" spans="1:12" ht="30" x14ac:dyDescent="0.25">
      <c r="A15" s="833" t="s">
        <v>1543</v>
      </c>
      <c r="B15" s="623">
        <f>IF(ISBLANK(J7),"",J7)</f>
        <v>130</v>
      </c>
    </row>
    <row r="17" spans="1:2" x14ac:dyDescent="0.25">
      <c r="A17" s="625" t="s">
        <v>1540</v>
      </c>
      <c r="B17" s="621">
        <f>IF(ISBLANK(I7),"",I7)</f>
        <v>59</v>
      </c>
    </row>
    <row r="18" spans="1:2" x14ac:dyDescent="0.25">
      <c r="A18" s="627" t="s">
        <v>1541</v>
      </c>
      <c r="B18" s="623">
        <f>IF(ISBLANK(J7),"",J7)</f>
        <v>130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54.2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36.6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59.5</v>
      </c>
      <c r="C6" s="614">
        <v>30.9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57.9</v>
      </c>
      <c r="C10" s="614">
        <v>29.1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54.2</v>
      </c>
      <c r="C14" s="73">
        <v>36.6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277.52600000000001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205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11655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43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4822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26881.38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38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0.4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277.52600000000001</v>
      </c>
      <c r="C5" s="611">
        <v>249.643</v>
      </c>
      <c r="D5" s="751">
        <v>12451</v>
      </c>
      <c r="E5" s="751">
        <v>27</v>
      </c>
      <c r="G5" s="358">
        <v>2014</v>
      </c>
      <c r="H5" s="70">
        <v>26483.51</v>
      </c>
      <c r="I5" s="55">
        <v>14200.06</v>
      </c>
      <c r="J5" s="55">
        <v>12283.45</v>
      </c>
      <c r="K5" s="71">
        <v>37</v>
      </c>
    </row>
    <row r="6" spans="1:12" x14ac:dyDescent="0.25">
      <c r="A6" s="286">
        <v>2021</v>
      </c>
      <c r="B6" s="601">
        <v>277.52600000000001</v>
      </c>
      <c r="C6" s="612">
        <v>249.643</v>
      </c>
      <c r="D6" s="959">
        <v>11677</v>
      </c>
      <c r="E6" s="959">
        <v>25</v>
      </c>
      <c r="G6" s="480">
        <v>2017</v>
      </c>
      <c r="H6" s="212">
        <v>26878.11</v>
      </c>
      <c r="I6" s="58">
        <v>14471.96</v>
      </c>
      <c r="J6" s="58">
        <v>12406.15</v>
      </c>
      <c r="K6" s="214">
        <v>38</v>
      </c>
    </row>
    <row r="7" spans="1:12" x14ac:dyDescent="0.25">
      <c r="A7" s="218">
        <v>2022</v>
      </c>
      <c r="B7" s="601">
        <v>277.52600000000001</v>
      </c>
      <c r="C7" s="612">
        <v>249.643</v>
      </c>
      <c r="D7" s="959">
        <v>11309</v>
      </c>
      <c r="E7" s="959">
        <v>26</v>
      </c>
      <c r="G7" s="482">
        <v>2020</v>
      </c>
      <c r="H7" s="72">
        <v>26881.38</v>
      </c>
      <c r="I7" s="61">
        <v>14473.51</v>
      </c>
      <c r="J7" s="61">
        <v>12407.87</v>
      </c>
      <c r="K7" s="73">
        <v>38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249.643</v>
      </c>
      <c r="D14" s="631">
        <f>A5</f>
        <v>2020</v>
      </c>
      <c r="E14" s="625">
        <f>IF(ISBLANK(D5),"",D5)</f>
        <v>12451</v>
      </c>
      <c r="F14" s="211"/>
      <c r="G14" s="634" t="s">
        <v>925</v>
      </c>
      <c r="H14" s="621">
        <f>IF(ISBLANK(J7),"",J7)</f>
        <v>12407.87</v>
      </c>
      <c r="I14" s="211"/>
      <c r="J14" s="211"/>
    </row>
    <row r="15" spans="1:12" x14ac:dyDescent="0.25">
      <c r="A15" s="870" t="s">
        <v>16</v>
      </c>
      <c r="B15" s="630">
        <f>IF(ISBLANK(B7),"",B7)</f>
        <v>277.52600000000001</v>
      </c>
      <c r="D15" s="632">
        <f t="shared" ref="D15:D16" si="0">A6</f>
        <v>2021</v>
      </c>
      <c r="E15" s="626">
        <f>IF(ISBLANK(D6),"",D6)</f>
        <v>11677</v>
      </c>
      <c r="F15" s="211"/>
      <c r="G15" s="635" t="s">
        <v>926</v>
      </c>
      <c r="H15" s="623">
        <f>IF(ISBLANK(I7),"",I7)</f>
        <v>14473.51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11309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249.643</v>
      </c>
      <c r="F19" s="253"/>
      <c r="G19" s="634" t="s">
        <v>529</v>
      </c>
      <c r="H19" s="621">
        <f>IF(ISBLANK(J7),"",J7)</f>
        <v>12407.87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277.52600000000001</v>
      </c>
      <c r="F20" s="253"/>
      <c r="G20" s="635" t="s">
        <v>528</v>
      </c>
      <c r="H20" s="623">
        <f>IF(ISBLANK(I7),"",I7)</f>
        <v>14473.51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0.6</v>
      </c>
      <c r="C5" s="1092">
        <v>10833</v>
      </c>
      <c r="D5" s="1093">
        <v>205</v>
      </c>
      <c r="E5" s="1092">
        <v>4822</v>
      </c>
      <c r="F5" s="1093">
        <v>43</v>
      </c>
    </row>
    <row r="6" spans="1:9" x14ac:dyDescent="0.25">
      <c r="A6" s="218">
        <v>2021</v>
      </c>
      <c r="B6" s="1092">
        <v>0.6</v>
      </c>
      <c r="C6" s="1092">
        <v>11511</v>
      </c>
      <c r="D6" s="1093">
        <v>205</v>
      </c>
      <c r="E6" s="1092">
        <v>4822</v>
      </c>
      <c r="F6" s="1093">
        <v>43</v>
      </c>
    </row>
    <row r="7" spans="1:9" x14ac:dyDescent="0.25">
      <c r="A7" s="219">
        <v>2022</v>
      </c>
      <c r="B7" s="73">
        <v>0.4</v>
      </c>
      <c r="C7" s="73">
        <v>11655</v>
      </c>
      <c r="D7" s="73">
        <v>205</v>
      </c>
      <c r="E7" s="73">
        <v>4822</v>
      </c>
      <c r="F7" s="73">
        <v>43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8535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1386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7149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15666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6762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8904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4.9000000000000004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1.2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2549</v>
      </c>
      <c r="C5" s="458">
        <v>374</v>
      </c>
      <c r="D5" s="458">
        <v>2175</v>
      </c>
      <c r="E5" s="457">
        <v>3846</v>
      </c>
      <c r="F5" s="458">
        <v>844</v>
      </c>
      <c r="G5" s="458">
        <v>3002</v>
      </c>
      <c r="H5" s="457">
        <v>2.2999999999999998</v>
      </c>
      <c r="I5" s="763">
        <v>1.4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7151</v>
      </c>
      <c r="C6" s="458">
        <v>942</v>
      </c>
      <c r="D6" s="458">
        <v>6209</v>
      </c>
      <c r="E6" s="457">
        <v>10143</v>
      </c>
      <c r="F6" s="458">
        <v>3350</v>
      </c>
      <c r="G6" s="458">
        <v>6793</v>
      </c>
      <c r="H6" s="457">
        <v>3.6</v>
      </c>
      <c r="I6" s="763">
        <v>1.1000000000000001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8535</v>
      </c>
      <c r="C7" s="612">
        <v>1386</v>
      </c>
      <c r="D7" s="612">
        <v>7149</v>
      </c>
      <c r="E7" s="601">
        <v>15666</v>
      </c>
      <c r="F7" s="612">
        <v>6762</v>
      </c>
      <c r="G7" s="612">
        <v>8904</v>
      </c>
      <c r="H7" s="947">
        <v>4.9000000000000004</v>
      </c>
      <c r="I7" s="948">
        <v>1.2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2549</v>
      </c>
      <c r="C14" s="674">
        <f t="shared" ref="C14:D14" si="0">IF(ISBLANK(C5),"",C5)</f>
        <v>374</v>
      </c>
      <c r="D14" s="669">
        <f t="shared" si="0"/>
        <v>2175</v>
      </c>
      <c r="F14" s="884">
        <f>A5</f>
        <v>2020</v>
      </c>
      <c r="G14" s="674">
        <f>IF(ISBLANK(E5),"",E5)</f>
        <v>3846</v>
      </c>
      <c r="H14" s="674">
        <f t="shared" ref="H14:I16" si="1">IF(ISBLANK(F5),"",F5)</f>
        <v>844</v>
      </c>
      <c r="I14" s="669">
        <f t="shared" si="1"/>
        <v>3002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1.4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7151</v>
      </c>
      <c r="C15" s="879">
        <f t="shared" si="3"/>
        <v>942</v>
      </c>
      <c r="D15" s="886">
        <f t="shared" si="3"/>
        <v>6209</v>
      </c>
      <c r="F15" s="890">
        <f t="shared" ref="F15:F16" si="4">A6</f>
        <v>2021</v>
      </c>
      <c r="G15" s="853">
        <f t="shared" ref="G15:G16" si="5">IF(ISBLANK(E6),"",E6)</f>
        <v>10143</v>
      </c>
      <c r="H15" s="853">
        <f t="shared" si="1"/>
        <v>3350</v>
      </c>
      <c r="I15" s="670">
        <f t="shared" si="1"/>
        <v>6793</v>
      </c>
      <c r="J15" s="211"/>
      <c r="K15" s="890">
        <f t="shared" ref="K15:K16" si="6">A6</f>
        <v>2021</v>
      </c>
      <c r="L15" s="853">
        <f t="shared" ref="L15:M16" si="7">IF(ISBLANK(H6),"",H6)</f>
        <v>3.6</v>
      </c>
      <c r="M15" s="670">
        <f t="shared" si="7"/>
        <v>1.1000000000000001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8535</v>
      </c>
      <c r="C16" s="888">
        <f t="shared" si="3"/>
        <v>1386</v>
      </c>
      <c r="D16" s="889">
        <f t="shared" si="3"/>
        <v>7149</v>
      </c>
      <c r="F16" s="891">
        <f t="shared" si="4"/>
        <v>2022</v>
      </c>
      <c r="G16" s="676">
        <f t="shared" si="5"/>
        <v>15666</v>
      </c>
      <c r="H16" s="676">
        <f t="shared" si="1"/>
        <v>6762</v>
      </c>
      <c r="I16" s="671">
        <f t="shared" si="1"/>
        <v>8904</v>
      </c>
      <c r="J16" s="211"/>
      <c r="K16" s="891">
        <f t="shared" si="6"/>
        <v>2022</v>
      </c>
      <c r="L16" s="676">
        <f t="shared" si="7"/>
        <v>4.9000000000000004</v>
      </c>
      <c r="M16" s="671">
        <f t="shared" si="7"/>
        <v>1.2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2549</v>
      </c>
      <c r="C22" s="674">
        <f t="shared" ref="C22:D22" si="8">IF(ISBLANK(C5),"",C5)</f>
        <v>374</v>
      </c>
      <c r="D22" s="669">
        <f t="shared" si="8"/>
        <v>2175</v>
      </c>
      <c r="F22" s="884">
        <f>A5</f>
        <v>2020</v>
      </c>
      <c r="G22" s="674">
        <f>IF(ISBLANK(E5),"",E5)</f>
        <v>3846</v>
      </c>
      <c r="H22" s="674">
        <f t="shared" ref="H22:I24" si="9">IF(ISBLANK(F5),"",F5)</f>
        <v>844</v>
      </c>
      <c r="I22" s="669">
        <f t="shared" si="9"/>
        <v>3002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1.4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7151</v>
      </c>
      <c r="C23" s="853">
        <f t="shared" si="11"/>
        <v>942</v>
      </c>
      <c r="D23" s="670">
        <f t="shared" si="11"/>
        <v>6209</v>
      </c>
      <c r="F23" s="890">
        <f t="shared" ref="F23:F24" si="12">A6</f>
        <v>2021</v>
      </c>
      <c r="G23" s="853">
        <f t="shared" ref="G23:G24" si="13">IF(ISBLANK(E6),"",E6)</f>
        <v>10143</v>
      </c>
      <c r="H23" s="853">
        <f t="shared" si="9"/>
        <v>3350</v>
      </c>
      <c r="I23" s="670">
        <f t="shared" si="9"/>
        <v>6793</v>
      </c>
      <c r="J23" s="211"/>
      <c r="K23" s="890">
        <f t="shared" ref="K23:K24" si="14">A6</f>
        <v>2021</v>
      </c>
      <c r="L23" s="853">
        <f t="shared" ref="L23:M24" si="15">IF(ISBLANK(H6),"",H6)</f>
        <v>3.6</v>
      </c>
      <c r="M23" s="670">
        <f t="shared" si="15"/>
        <v>1.1000000000000001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8535</v>
      </c>
      <c r="C24" s="676">
        <f t="shared" si="11"/>
        <v>1386</v>
      </c>
      <c r="D24" s="671">
        <f t="shared" si="11"/>
        <v>7149</v>
      </c>
      <c r="F24" s="891">
        <f t="shared" si="12"/>
        <v>2022</v>
      </c>
      <c r="G24" s="676">
        <f t="shared" si="13"/>
        <v>15666</v>
      </c>
      <c r="H24" s="676">
        <f t="shared" si="9"/>
        <v>6762</v>
      </c>
      <c r="I24" s="671">
        <f t="shared" si="9"/>
        <v>8904</v>
      </c>
      <c r="J24" s="211"/>
      <c r="K24" s="891">
        <f t="shared" si="14"/>
        <v>2022</v>
      </c>
      <c r="L24" s="676">
        <f t="shared" si="15"/>
        <v>4.9000000000000004</v>
      </c>
      <c r="M24" s="671">
        <f t="shared" si="15"/>
        <v>1.2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106</v>
      </c>
      <c r="C3" s="71">
        <v>55</v>
      </c>
      <c r="D3" s="71">
        <v>15.4</v>
      </c>
      <c r="F3" s="105" t="s">
        <v>537</v>
      </c>
      <c r="G3" s="97">
        <f>IF(ISBLANK(B3),"",B3)</f>
        <v>106</v>
      </c>
      <c r="H3" s="97">
        <f>IF(ISBLANK(B4),"",B4)</f>
        <v>148</v>
      </c>
      <c r="I3" s="97">
        <f>IF(ISBLANK(B5),"",B5)</f>
        <v>162</v>
      </c>
      <c r="J3" s="365"/>
    </row>
    <row r="4" spans="1:12" x14ac:dyDescent="0.25">
      <c r="A4" s="286">
        <v>2021</v>
      </c>
      <c r="B4" s="214">
        <v>148</v>
      </c>
      <c r="C4" s="214">
        <v>43</v>
      </c>
      <c r="D4" s="214">
        <v>14.8</v>
      </c>
      <c r="F4" s="130" t="s">
        <v>538</v>
      </c>
      <c r="G4" s="98">
        <f>IF(ISBLANK(C3),"",C3)</f>
        <v>55</v>
      </c>
      <c r="H4" s="98">
        <f>IF(ISBLANK(C4),"",C4)</f>
        <v>43</v>
      </c>
      <c r="I4" s="98">
        <f>IF(ISBLANK(C5),"",C5)</f>
        <v>64</v>
      </c>
      <c r="J4" s="365"/>
    </row>
    <row r="5" spans="1:12" x14ac:dyDescent="0.25">
      <c r="A5" s="218">
        <v>2022</v>
      </c>
      <c r="B5" s="168">
        <v>162</v>
      </c>
      <c r="C5" s="168">
        <v>64</v>
      </c>
      <c r="D5" s="168">
        <v>14.9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106</v>
      </c>
      <c r="H8" s="97">
        <f>IF(ISBLANK(B4),"",B4)</f>
        <v>148</v>
      </c>
      <c r="I8" s="97">
        <f>IF(ISBLANK(B5),"",B5)</f>
        <v>162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55</v>
      </c>
      <c r="H9" s="98">
        <f>IF(ISBLANK(C4),"",C4)</f>
        <v>43</v>
      </c>
      <c r="I9" s="98">
        <f>IF(ISBLANK(C5),"",C5)</f>
        <v>64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15.4</v>
      </c>
      <c r="H13" s="132">
        <f>IF(ISBLANK(D4),"",D4)</f>
        <v>14.8</v>
      </c>
      <c r="I13" s="132">
        <f>IF(ISBLANK(D5),"",D5)</f>
        <v>14.9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896</v>
      </c>
      <c r="C4" s="110">
        <v>942</v>
      </c>
      <c r="E4" s="29" t="s">
        <v>540</v>
      </c>
      <c r="F4" s="163">
        <f>B4/($B$22+$C$22)*100</f>
        <v>2.0712931712053262</v>
      </c>
      <c r="G4" s="163">
        <f>C4/($B$22+$C$22)*100</f>
        <v>2.1776318831198851</v>
      </c>
      <c r="J4" s="29" t="s">
        <v>540</v>
      </c>
      <c r="K4" s="163">
        <f>G4</f>
        <v>2.1776318831198851</v>
      </c>
    </row>
    <row r="5" spans="1:11" x14ac:dyDescent="0.25">
      <c r="A5" s="202" t="s">
        <v>541</v>
      </c>
      <c r="B5" s="212">
        <v>897</v>
      </c>
      <c r="C5" s="160">
        <v>927</v>
      </c>
      <c r="E5" s="29" t="s">
        <v>541</v>
      </c>
      <c r="F5" s="163">
        <f t="shared" ref="F5:G21" si="0">B5/($B$22+$C$22)*100</f>
        <v>2.0736048823339037</v>
      </c>
      <c r="G5" s="163">
        <f t="shared" si="0"/>
        <v>2.1429562161912248</v>
      </c>
      <c r="J5" s="29" t="s">
        <v>541</v>
      </c>
      <c r="K5" s="163">
        <f t="shared" ref="K5:K21" si="1">G5</f>
        <v>2.1429562161912248</v>
      </c>
    </row>
    <row r="6" spans="1:11" x14ac:dyDescent="0.25">
      <c r="A6" s="202" t="s">
        <v>542</v>
      </c>
      <c r="B6" s="212">
        <v>984</v>
      </c>
      <c r="C6" s="160">
        <v>985</v>
      </c>
      <c r="E6" s="29" t="s">
        <v>542</v>
      </c>
      <c r="F6" s="163">
        <f t="shared" si="0"/>
        <v>2.2747237505201348</v>
      </c>
      <c r="G6" s="163">
        <f t="shared" si="0"/>
        <v>2.2770354616487123</v>
      </c>
      <c r="J6" s="29" t="s">
        <v>542</v>
      </c>
      <c r="K6" s="163">
        <f t="shared" si="1"/>
        <v>2.2770354616487123</v>
      </c>
    </row>
    <row r="7" spans="1:11" x14ac:dyDescent="0.25">
      <c r="A7" s="202" t="s">
        <v>543</v>
      </c>
      <c r="B7" s="212">
        <v>1093</v>
      </c>
      <c r="C7" s="160">
        <v>1113</v>
      </c>
      <c r="E7" s="29" t="s">
        <v>543</v>
      </c>
      <c r="F7" s="163">
        <f t="shared" si="0"/>
        <v>2.5267002635350684</v>
      </c>
      <c r="G7" s="163">
        <f t="shared" si="0"/>
        <v>2.5729344861066159</v>
      </c>
      <c r="J7" s="29" t="s">
        <v>543</v>
      </c>
      <c r="K7" s="163">
        <f t="shared" si="1"/>
        <v>2.5729344861066159</v>
      </c>
    </row>
    <row r="8" spans="1:11" x14ac:dyDescent="0.25">
      <c r="A8" s="202" t="s">
        <v>544</v>
      </c>
      <c r="B8" s="212">
        <v>1030</v>
      </c>
      <c r="C8" s="160">
        <v>1092</v>
      </c>
      <c r="E8" s="29" t="s">
        <v>544</v>
      </c>
      <c r="F8" s="163">
        <f t="shared" si="0"/>
        <v>2.3810624624346941</v>
      </c>
      <c r="G8" s="163">
        <f t="shared" si="0"/>
        <v>2.5243885524064913</v>
      </c>
      <c r="J8" s="29" t="s">
        <v>544</v>
      </c>
      <c r="K8" s="163">
        <f t="shared" si="1"/>
        <v>2.5243885524064913</v>
      </c>
    </row>
    <row r="9" spans="1:11" x14ac:dyDescent="0.25">
      <c r="A9" s="202" t="s">
        <v>545</v>
      </c>
      <c r="B9" s="212">
        <v>1088</v>
      </c>
      <c r="C9" s="160">
        <v>1161</v>
      </c>
      <c r="E9" s="29" t="s">
        <v>545</v>
      </c>
      <c r="F9" s="163">
        <f t="shared" si="0"/>
        <v>2.5151417078921821</v>
      </c>
      <c r="G9" s="163">
        <f t="shared" si="0"/>
        <v>2.6838966202783299</v>
      </c>
      <c r="J9" s="29" t="s">
        <v>545</v>
      </c>
      <c r="K9" s="163">
        <f t="shared" si="1"/>
        <v>2.6838966202783299</v>
      </c>
    </row>
    <row r="10" spans="1:11" x14ac:dyDescent="0.25">
      <c r="A10" s="202" t="s">
        <v>546</v>
      </c>
      <c r="B10" s="212">
        <v>1122</v>
      </c>
      <c r="C10" s="160">
        <v>1283</v>
      </c>
      <c r="E10" s="29" t="s">
        <v>546</v>
      </c>
      <c r="F10" s="163">
        <f t="shared" si="0"/>
        <v>2.5937398862638124</v>
      </c>
      <c r="G10" s="163">
        <f t="shared" si="0"/>
        <v>2.9659253779647692</v>
      </c>
      <c r="J10" s="29" t="s">
        <v>546</v>
      </c>
      <c r="K10" s="163">
        <f t="shared" si="1"/>
        <v>2.9659253779647692</v>
      </c>
    </row>
    <row r="11" spans="1:11" x14ac:dyDescent="0.25">
      <c r="A11" s="202" t="s">
        <v>547</v>
      </c>
      <c r="B11" s="212">
        <v>1279</v>
      </c>
      <c r="C11" s="160">
        <v>1404</v>
      </c>
      <c r="E11" s="29" t="s">
        <v>547</v>
      </c>
      <c r="F11" s="163">
        <f t="shared" si="0"/>
        <v>2.9566785334504599</v>
      </c>
      <c r="G11" s="163">
        <f t="shared" si="0"/>
        <v>3.2456424245226314</v>
      </c>
      <c r="J11" s="29" t="s">
        <v>547</v>
      </c>
      <c r="K11" s="163">
        <f t="shared" si="1"/>
        <v>3.2456424245226314</v>
      </c>
    </row>
    <row r="12" spans="1:11" x14ac:dyDescent="0.25">
      <c r="A12" s="202" t="s">
        <v>548</v>
      </c>
      <c r="B12" s="212">
        <v>1411</v>
      </c>
      <c r="C12" s="160">
        <v>1478</v>
      </c>
      <c r="E12" s="29" t="s">
        <v>548</v>
      </c>
      <c r="F12" s="163">
        <f t="shared" si="0"/>
        <v>3.2618244024226728</v>
      </c>
      <c r="G12" s="163">
        <f t="shared" si="0"/>
        <v>3.4167090480373572</v>
      </c>
      <c r="J12" s="29" t="s">
        <v>548</v>
      </c>
      <c r="K12" s="163">
        <f t="shared" si="1"/>
        <v>3.4167090480373572</v>
      </c>
    </row>
    <row r="13" spans="1:11" x14ac:dyDescent="0.25">
      <c r="A13" s="202" t="s">
        <v>549</v>
      </c>
      <c r="B13" s="212">
        <v>1486</v>
      </c>
      <c r="C13" s="160">
        <v>1619</v>
      </c>
      <c r="E13" s="29" t="s">
        <v>549</v>
      </c>
      <c r="F13" s="163">
        <f t="shared" si="0"/>
        <v>3.4352027370659761</v>
      </c>
      <c r="G13" s="163">
        <f t="shared" si="0"/>
        <v>3.7426603171667669</v>
      </c>
      <c r="J13" s="29" t="s">
        <v>549</v>
      </c>
      <c r="K13" s="163">
        <f t="shared" si="1"/>
        <v>3.7426603171667669</v>
      </c>
    </row>
    <row r="14" spans="1:11" x14ac:dyDescent="0.25">
      <c r="A14" s="202" t="s">
        <v>550</v>
      </c>
      <c r="B14" s="212">
        <v>1428</v>
      </c>
      <c r="C14" s="160">
        <v>1532</v>
      </c>
      <c r="E14" s="29" t="s">
        <v>550</v>
      </c>
      <c r="F14" s="163">
        <f t="shared" si="0"/>
        <v>3.3011234916084891</v>
      </c>
      <c r="G14" s="163">
        <f t="shared" si="0"/>
        <v>3.5415414489805355</v>
      </c>
      <c r="J14" s="29" t="s">
        <v>550</v>
      </c>
      <c r="K14" s="163">
        <f t="shared" si="1"/>
        <v>3.5415414489805355</v>
      </c>
    </row>
    <row r="15" spans="1:11" x14ac:dyDescent="0.25">
      <c r="A15" s="202" t="s">
        <v>551</v>
      </c>
      <c r="B15" s="212">
        <v>1556</v>
      </c>
      <c r="C15" s="160">
        <v>1431</v>
      </c>
      <c r="E15" s="29" t="s">
        <v>551</v>
      </c>
      <c r="F15" s="163">
        <f t="shared" si="0"/>
        <v>3.5970225160663922</v>
      </c>
      <c r="G15" s="163">
        <f t="shared" si="0"/>
        <v>3.3080586249942208</v>
      </c>
      <c r="J15" s="29" t="s">
        <v>551</v>
      </c>
      <c r="K15" s="163">
        <f t="shared" si="1"/>
        <v>3.3080586249942208</v>
      </c>
    </row>
    <row r="16" spans="1:11" x14ac:dyDescent="0.25">
      <c r="A16" s="202" t="s">
        <v>552</v>
      </c>
      <c r="B16" s="212">
        <v>1641</v>
      </c>
      <c r="C16" s="160">
        <v>1645</v>
      </c>
      <c r="E16" s="29" t="s">
        <v>552</v>
      </c>
      <c r="F16" s="163">
        <f t="shared" si="0"/>
        <v>3.7935179619954691</v>
      </c>
      <c r="G16" s="163">
        <f t="shared" si="0"/>
        <v>3.8027648065097788</v>
      </c>
      <c r="J16" s="29" t="s">
        <v>552</v>
      </c>
      <c r="K16" s="163">
        <f t="shared" si="1"/>
        <v>3.8027648065097788</v>
      </c>
    </row>
    <row r="17" spans="1:11" x14ac:dyDescent="0.25">
      <c r="A17" s="202" t="s">
        <v>553</v>
      </c>
      <c r="B17" s="212">
        <v>1941</v>
      </c>
      <c r="C17" s="160">
        <v>1746</v>
      </c>
      <c r="E17" s="29" t="s">
        <v>553</v>
      </c>
      <c r="F17" s="163">
        <f t="shared" si="0"/>
        <v>4.487031300568681</v>
      </c>
      <c r="G17" s="163">
        <f t="shared" si="0"/>
        <v>4.036247630496093</v>
      </c>
      <c r="J17" s="29" t="s">
        <v>553</v>
      </c>
      <c r="K17" s="163">
        <f t="shared" si="1"/>
        <v>4.036247630496093</v>
      </c>
    </row>
    <row r="18" spans="1:11" x14ac:dyDescent="0.25">
      <c r="A18" s="202" t="s">
        <v>554</v>
      </c>
      <c r="B18" s="212">
        <v>1731</v>
      </c>
      <c r="C18" s="160">
        <v>1562</v>
      </c>
      <c r="E18" s="29" t="s">
        <v>554</v>
      </c>
      <c r="F18" s="163">
        <f t="shared" si="0"/>
        <v>4.0015719635674323</v>
      </c>
      <c r="G18" s="163">
        <f t="shared" si="0"/>
        <v>3.6108927828378565</v>
      </c>
      <c r="J18" s="29" t="s">
        <v>554</v>
      </c>
      <c r="K18" s="163">
        <f t="shared" si="1"/>
        <v>3.6108927828378565</v>
      </c>
    </row>
    <row r="19" spans="1:11" x14ac:dyDescent="0.25">
      <c r="A19" s="202" t="s">
        <v>555</v>
      </c>
      <c r="B19" s="212">
        <v>940</v>
      </c>
      <c r="C19" s="160">
        <v>684</v>
      </c>
      <c r="E19" s="29" t="s">
        <v>555</v>
      </c>
      <c r="F19" s="163">
        <f t="shared" si="0"/>
        <v>2.1730084608627305</v>
      </c>
      <c r="G19" s="163">
        <f t="shared" si="0"/>
        <v>1.581210411946923</v>
      </c>
      <c r="J19" s="29" t="s">
        <v>555</v>
      </c>
      <c r="K19" s="163">
        <f t="shared" si="1"/>
        <v>1.581210411946923</v>
      </c>
    </row>
    <row r="20" spans="1:11" x14ac:dyDescent="0.25">
      <c r="A20" s="202" t="s">
        <v>556</v>
      </c>
      <c r="B20" s="212">
        <v>787</v>
      </c>
      <c r="C20" s="160">
        <v>525</v>
      </c>
      <c r="E20" s="29" t="s">
        <v>556</v>
      </c>
      <c r="F20" s="163">
        <f t="shared" si="0"/>
        <v>1.8193166581903926</v>
      </c>
      <c r="G20" s="163">
        <f t="shared" si="0"/>
        <v>1.2136483425031208</v>
      </c>
      <c r="J20" s="29" t="s">
        <v>556</v>
      </c>
      <c r="K20" s="163">
        <f t="shared" si="1"/>
        <v>1.2136483425031208</v>
      </c>
    </row>
    <row r="21" spans="1:11" x14ac:dyDescent="0.25">
      <c r="A21" s="203" t="s">
        <v>557</v>
      </c>
      <c r="B21" s="72">
        <v>519</v>
      </c>
      <c r="C21" s="111">
        <v>300</v>
      </c>
      <c r="E21" s="31" t="s">
        <v>557</v>
      </c>
      <c r="F21" s="163">
        <f t="shared" si="0"/>
        <v>1.1997780757316565</v>
      </c>
      <c r="G21" s="163">
        <f t="shared" si="0"/>
        <v>0.69351333857321185</v>
      </c>
      <c r="J21" s="31" t="s">
        <v>557</v>
      </c>
      <c r="K21" s="210">
        <f t="shared" si="1"/>
        <v>0.69351333857321185</v>
      </c>
    </row>
    <row r="22" spans="1:11" x14ac:dyDescent="0.25">
      <c r="A22" s="309" t="s">
        <v>16</v>
      </c>
      <c r="B22" s="121">
        <f>SUM(B4:B21)</f>
        <v>21829</v>
      </c>
      <c r="C22" s="124">
        <f>SUM(C4:C21)</f>
        <v>21429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1192</v>
      </c>
      <c r="C3" s="110">
        <v>2333</v>
      </c>
      <c r="E3" s="297" t="s">
        <v>709</v>
      </c>
      <c r="F3" s="71">
        <v>52.99</v>
      </c>
      <c r="G3" s="71">
        <v>57.05</v>
      </c>
      <c r="K3" s="122" t="s">
        <v>16</v>
      </c>
      <c r="L3" s="71">
        <v>3</v>
      </c>
      <c r="M3" s="71">
        <v>2.71</v>
      </c>
    </row>
    <row r="4" spans="1:16" x14ac:dyDescent="0.25">
      <c r="A4" s="202" t="s">
        <v>704</v>
      </c>
      <c r="B4" s="212">
        <v>1569</v>
      </c>
      <c r="C4" s="160">
        <v>2871</v>
      </c>
      <c r="E4" s="298" t="s">
        <v>710</v>
      </c>
      <c r="F4" s="214">
        <v>39.950000000000003</v>
      </c>
      <c r="G4" s="214">
        <v>34.57</v>
      </c>
      <c r="K4" s="215" t="s">
        <v>212</v>
      </c>
      <c r="L4" s="214">
        <v>2.91</v>
      </c>
      <c r="M4" s="214">
        <v>2.59</v>
      </c>
      <c r="N4" s="211"/>
    </row>
    <row r="5" spans="1:16" x14ac:dyDescent="0.25">
      <c r="A5" s="202" t="s">
        <v>705</v>
      </c>
      <c r="B5" s="212">
        <v>1295</v>
      </c>
      <c r="C5" s="160">
        <v>1809</v>
      </c>
      <c r="E5" s="298" t="s">
        <v>711</v>
      </c>
      <c r="F5" s="214">
        <v>5.79</v>
      </c>
      <c r="G5" s="214">
        <v>6.6</v>
      </c>
      <c r="K5" s="123" t="s">
        <v>213</v>
      </c>
      <c r="L5" s="73">
        <v>3.05</v>
      </c>
      <c r="M5" s="73">
        <v>2.78</v>
      </c>
      <c r="N5" s="211"/>
    </row>
    <row r="6" spans="1:16" x14ac:dyDescent="0.25">
      <c r="A6" s="202" t="s">
        <v>706</v>
      </c>
      <c r="B6" s="212">
        <v>1281</v>
      </c>
      <c r="C6" s="160">
        <v>1605</v>
      </c>
      <c r="E6" s="298" t="s">
        <v>712</v>
      </c>
      <c r="F6" s="214">
        <v>0.89</v>
      </c>
      <c r="G6" s="214">
        <v>1.34</v>
      </c>
      <c r="K6" s="226"/>
      <c r="L6" s="164"/>
      <c r="M6" s="211"/>
    </row>
    <row r="7" spans="1:16" x14ac:dyDescent="0.25">
      <c r="A7" s="202" t="s">
        <v>707</v>
      </c>
      <c r="B7" s="212">
        <v>460</v>
      </c>
      <c r="C7" s="160">
        <v>1093</v>
      </c>
      <c r="E7" s="299" t="s">
        <v>713</v>
      </c>
      <c r="F7" s="73">
        <v>0.38</v>
      </c>
      <c r="G7" s="73">
        <v>0.44</v>
      </c>
      <c r="K7" s="227"/>
      <c r="L7" s="211"/>
      <c r="M7" s="211"/>
    </row>
    <row r="8" spans="1:16" x14ac:dyDescent="0.25">
      <c r="A8" s="203" t="s">
        <v>708</v>
      </c>
      <c r="B8" s="72">
        <v>335</v>
      </c>
      <c r="C8" s="111">
        <v>1173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21.43513414185961</v>
      </c>
      <c r="C13" s="301">
        <f>B3/SUM(B3:B8)*100</f>
        <v>19.43900848010437</v>
      </c>
      <c r="E13" s="217" t="s">
        <v>836</v>
      </c>
      <c r="F13" s="289">
        <f>IF(ISBLANK(F3),"",F3)</f>
        <v>52.99</v>
      </c>
      <c r="G13" s="289">
        <f>IF(ISBLANK(G3),"",G3)</f>
        <v>57.05</v>
      </c>
    </row>
    <row r="14" spans="1:16" x14ac:dyDescent="0.25">
      <c r="A14" s="220" t="s">
        <v>825</v>
      </c>
      <c r="B14" s="305">
        <f>C4/SUM(C3:C8)*100</f>
        <v>26.378169790518193</v>
      </c>
      <c r="C14" s="302">
        <f>B4/SUM(B3:B8)*100</f>
        <v>25.587084148727985</v>
      </c>
      <c r="E14" s="286" t="s">
        <v>837</v>
      </c>
      <c r="F14" s="290">
        <f t="shared" ref="F14:G17" si="0">IF(ISBLANK(F4),"",F4)</f>
        <v>39.950000000000003</v>
      </c>
      <c r="G14" s="290">
        <f t="shared" si="0"/>
        <v>34.57</v>
      </c>
    </row>
    <row r="15" spans="1:16" x14ac:dyDescent="0.25">
      <c r="A15" s="220" t="s">
        <v>826</v>
      </c>
      <c r="B15" s="305">
        <f>C5/SUM(C3:C8)*100</f>
        <v>16.620727673649395</v>
      </c>
      <c r="C15" s="302">
        <f>B5/SUM(B3:B8)*100</f>
        <v>21.118721461187214</v>
      </c>
      <c r="E15" s="286" t="s">
        <v>838</v>
      </c>
      <c r="F15" s="290">
        <f t="shared" si="0"/>
        <v>5.79</v>
      </c>
      <c r="G15" s="290">
        <f t="shared" si="0"/>
        <v>6.6</v>
      </c>
    </row>
    <row r="16" spans="1:16" x14ac:dyDescent="0.25">
      <c r="A16" s="220" t="s">
        <v>827</v>
      </c>
      <c r="B16" s="305">
        <f>C6/SUM(C3:C8)*100</f>
        <v>14.746416758544653</v>
      </c>
      <c r="C16" s="302">
        <f>B6/SUM(B3:B8)*100</f>
        <v>20.890410958904109</v>
      </c>
      <c r="E16" s="286" t="s">
        <v>839</v>
      </c>
      <c r="F16" s="290">
        <f t="shared" si="0"/>
        <v>0.89</v>
      </c>
      <c r="G16" s="290">
        <f t="shared" si="0"/>
        <v>1.34</v>
      </c>
    </row>
    <row r="17" spans="1:18" x14ac:dyDescent="0.25">
      <c r="A17" s="220" t="s">
        <v>828</v>
      </c>
      <c r="B17" s="305">
        <f>C7/SUM(C3:C8)*100</f>
        <v>10.042263873575891</v>
      </c>
      <c r="C17" s="302">
        <f>B7/SUM(B3:B8)*100</f>
        <v>7.5016307893020215</v>
      </c>
      <c r="E17" s="219" t="s">
        <v>840</v>
      </c>
      <c r="F17" s="291">
        <f t="shared" si="0"/>
        <v>0.38</v>
      </c>
      <c r="G17" s="291">
        <f t="shared" si="0"/>
        <v>0.44</v>
      </c>
    </row>
    <row r="18" spans="1:18" x14ac:dyDescent="0.25">
      <c r="A18" s="221" t="s">
        <v>829</v>
      </c>
      <c r="B18" s="306">
        <f>C8/SUM(C3:C8)*100</f>
        <v>10.777287761852259</v>
      </c>
      <c r="C18" s="303">
        <f>B8/SUM(B3:B8)*100</f>
        <v>5.4631441617742986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21.43513414185961</v>
      </c>
      <c r="C22" s="301">
        <f>C13</f>
        <v>19.43900848010437</v>
      </c>
    </row>
    <row r="23" spans="1:18" x14ac:dyDescent="0.25">
      <c r="A23" s="220" t="s">
        <v>831</v>
      </c>
      <c r="B23" s="305">
        <f t="shared" ref="B23:C27" si="1">B14</f>
        <v>26.378169790518193</v>
      </c>
      <c r="C23" s="302">
        <f t="shared" si="1"/>
        <v>25.587084148727985</v>
      </c>
    </row>
    <row r="24" spans="1:18" x14ac:dyDescent="0.25">
      <c r="A24" s="307" t="s">
        <v>832</v>
      </c>
      <c r="B24" s="305">
        <f t="shared" si="1"/>
        <v>16.620727673649395</v>
      </c>
      <c r="C24" s="302">
        <f t="shared" si="1"/>
        <v>21.118721461187214</v>
      </c>
    </row>
    <row r="25" spans="1:18" x14ac:dyDescent="0.25">
      <c r="A25" s="220" t="s">
        <v>833</v>
      </c>
      <c r="B25" s="305">
        <f t="shared" si="1"/>
        <v>14.746416758544653</v>
      </c>
      <c r="C25" s="302">
        <f t="shared" si="1"/>
        <v>20.890410958904109</v>
      </c>
    </row>
    <row r="26" spans="1:18" x14ac:dyDescent="0.25">
      <c r="A26" s="220" t="s">
        <v>834</v>
      </c>
      <c r="B26" s="305">
        <f t="shared" si="1"/>
        <v>10.042263873575891</v>
      </c>
      <c r="C26" s="302">
        <f t="shared" si="1"/>
        <v>7.5016307893020215</v>
      </c>
    </row>
    <row r="27" spans="1:18" x14ac:dyDescent="0.25">
      <c r="A27" s="308" t="s">
        <v>835</v>
      </c>
      <c r="B27" s="306">
        <f t="shared" si="1"/>
        <v>10.777287761852259</v>
      </c>
      <c r="C27" s="303">
        <f t="shared" si="1"/>
        <v>5.4631441617742986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1628</v>
      </c>
      <c r="C34" s="110">
        <v>2536</v>
      </c>
      <c r="E34" s="297" t="s">
        <v>709</v>
      </c>
      <c r="F34" s="71">
        <v>57.05</v>
      </c>
      <c r="G34" s="211"/>
      <c r="K34" s="122" t="s">
        <v>16</v>
      </c>
      <c r="L34" s="71">
        <v>2.71</v>
      </c>
      <c r="M34" s="211"/>
    </row>
    <row r="35" spans="1:16" x14ac:dyDescent="0.25">
      <c r="A35" s="202" t="s">
        <v>704</v>
      </c>
      <c r="B35" s="212">
        <v>1689</v>
      </c>
      <c r="C35" s="160">
        <v>2718</v>
      </c>
      <c r="E35" s="298" t="s">
        <v>710</v>
      </c>
      <c r="F35" s="214">
        <v>34.57</v>
      </c>
      <c r="G35" s="211"/>
      <c r="K35" s="215" t="s">
        <v>212</v>
      </c>
      <c r="L35" s="214">
        <v>2.59</v>
      </c>
      <c r="M35" s="211"/>
      <c r="N35" s="29" t="s">
        <v>876</v>
      </c>
    </row>
    <row r="36" spans="1:16" x14ac:dyDescent="0.25">
      <c r="A36" s="202" t="s">
        <v>705</v>
      </c>
      <c r="B36" s="212">
        <v>1178</v>
      </c>
      <c r="C36" s="160">
        <v>1621</v>
      </c>
      <c r="E36" s="298" t="s">
        <v>711</v>
      </c>
      <c r="F36" s="214">
        <v>6.6</v>
      </c>
      <c r="G36" s="211"/>
      <c r="K36" s="123" t="s">
        <v>213</v>
      </c>
      <c r="L36" s="73">
        <v>2.78</v>
      </c>
      <c r="M36" s="211"/>
      <c r="N36" s="288">
        <v>2022</v>
      </c>
    </row>
    <row r="37" spans="1:16" x14ac:dyDescent="0.25">
      <c r="A37" s="202" t="s">
        <v>706</v>
      </c>
      <c r="B37" s="212">
        <v>880</v>
      </c>
      <c r="C37" s="160">
        <v>1290</v>
      </c>
      <c r="E37" s="298" t="s">
        <v>712</v>
      </c>
      <c r="F37" s="214">
        <v>1.34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344</v>
      </c>
      <c r="C38" s="160">
        <v>738</v>
      </c>
      <c r="E38" s="299" t="s">
        <v>713</v>
      </c>
      <c r="F38" s="73">
        <v>0.44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259</v>
      </c>
      <c r="C39" s="111">
        <v>781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26.187525815778606</v>
      </c>
      <c r="C44" s="301">
        <f>B34/SUM(B34:B39)*100</f>
        <v>27.233188357310141</v>
      </c>
      <c r="E44" s="217" t="s">
        <v>836</v>
      </c>
      <c r="F44" s="289">
        <f>IF(ISBLANK(F34),"",F34)</f>
        <v>57.05</v>
      </c>
    </row>
    <row r="45" spans="1:16" x14ac:dyDescent="0.25">
      <c r="A45" s="220" t="s">
        <v>825</v>
      </c>
      <c r="B45" s="305">
        <f>C35/SUM(C34:C39)*100</f>
        <v>28.066914498141266</v>
      </c>
      <c r="C45" s="302">
        <f>B35/SUM(B34:B39)*100</f>
        <v>28.253596520575442</v>
      </c>
      <c r="E45" s="286" t="s">
        <v>837</v>
      </c>
      <c r="F45" s="290">
        <f t="shared" ref="F45:F48" si="2">IF(ISBLANK(F35),"",F35)</f>
        <v>34.57</v>
      </c>
    </row>
    <row r="46" spans="1:16" x14ac:dyDescent="0.25">
      <c r="A46" s="220" t="s">
        <v>826</v>
      </c>
      <c r="B46" s="305">
        <f>C36/SUM(C34:C39)*100</f>
        <v>16.73895084675754</v>
      </c>
      <c r="C46" s="302">
        <f>B36/SUM(B34:B39)*100</f>
        <v>19.705587152893944</v>
      </c>
      <c r="E46" s="286" t="s">
        <v>838</v>
      </c>
      <c r="F46" s="290">
        <f t="shared" si="2"/>
        <v>6.6</v>
      </c>
    </row>
    <row r="47" spans="1:16" x14ac:dyDescent="0.25">
      <c r="A47" s="220" t="s">
        <v>827</v>
      </c>
      <c r="B47" s="305">
        <f>C37/SUM(C34:C39)*100</f>
        <v>13.320941759603469</v>
      </c>
      <c r="C47" s="302">
        <f>B37/SUM(B34:B39)*100</f>
        <v>14.720642355302777</v>
      </c>
      <c r="E47" s="286" t="s">
        <v>839</v>
      </c>
      <c r="F47" s="290">
        <f t="shared" si="2"/>
        <v>1.34</v>
      </c>
    </row>
    <row r="48" spans="1:16" x14ac:dyDescent="0.25">
      <c r="A48" s="220" t="s">
        <v>828</v>
      </c>
      <c r="B48" s="305">
        <f>C38/SUM(C34:C39)*100</f>
        <v>7.6208178438661704</v>
      </c>
      <c r="C48" s="302">
        <f>B38/SUM(B34:B39)*100</f>
        <v>5.7544329207092675</v>
      </c>
      <c r="E48" s="219" t="s">
        <v>840</v>
      </c>
      <c r="F48" s="291">
        <f t="shared" si="2"/>
        <v>0.44</v>
      </c>
    </row>
    <row r="49" spans="1:3" x14ac:dyDescent="0.25">
      <c r="A49" s="221" t="s">
        <v>829</v>
      </c>
      <c r="B49" s="306">
        <f>C39/SUM(C34:C39)*100</f>
        <v>8.064849235852952</v>
      </c>
      <c r="C49" s="303">
        <f>B39/SUM(B34:B39)*100</f>
        <v>4.3325526932084308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26.187525815778606</v>
      </c>
      <c r="C53" s="301">
        <f>C44</f>
        <v>27.233188357310141</v>
      </c>
    </row>
    <row r="54" spans="1:3" x14ac:dyDescent="0.25">
      <c r="A54" s="220" t="s">
        <v>831</v>
      </c>
      <c r="B54" s="305">
        <f t="shared" ref="B54:C54" si="3">B45</f>
        <v>28.066914498141266</v>
      </c>
      <c r="C54" s="302">
        <f t="shared" si="3"/>
        <v>28.253596520575442</v>
      </c>
    </row>
    <row r="55" spans="1:3" x14ac:dyDescent="0.25">
      <c r="A55" s="307" t="s">
        <v>832</v>
      </c>
      <c r="B55" s="305">
        <f t="shared" ref="B55:C55" si="4">B46</f>
        <v>16.73895084675754</v>
      </c>
      <c r="C55" s="302">
        <f t="shared" si="4"/>
        <v>19.705587152893944</v>
      </c>
    </row>
    <row r="56" spans="1:3" x14ac:dyDescent="0.25">
      <c r="A56" s="220" t="s">
        <v>833</v>
      </c>
      <c r="B56" s="305">
        <f t="shared" ref="B56:C56" si="5">B47</f>
        <v>13.320941759603469</v>
      </c>
      <c r="C56" s="302">
        <f t="shared" si="5"/>
        <v>14.720642355302777</v>
      </c>
    </row>
    <row r="57" spans="1:3" x14ac:dyDescent="0.25">
      <c r="A57" s="220" t="s">
        <v>834</v>
      </c>
      <c r="B57" s="305">
        <f t="shared" ref="B57:C57" si="6">B48</f>
        <v>7.6208178438661704</v>
      </c>
      <c r="C57" s="302">
        <f t="shared" si="6"/>
        <v>5.7544329207092675</v>
      </c>
    </row>
    <row r="58" spans="1:3" x14ac:dyDescent="0.25">
      <c r="A58" s="308" t="s">
        <v>835</v>
      </c>
      <c r="B58" s="306">
        <f t="shared" ref="B58:C58" si="7">B49</f>
        <v>8.064849235852952</v>
      </c>
      <c r="C58" s="303">
        <f t="shared" si="7"/>
        <v>4.3325526932084308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2024-04-26T07:34:18Z</dcterms:modified>
</cp:coreProperties>
</file>