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<sst xmlns="http://schemas.openxmlformats.org/spreadsheetml/2006/main" count="6316" uniqueCount="2914">
  <si>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</si>
  <si>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</si>
  <si>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</si>
  <si>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</si>
  <si>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</si>
  <si>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</si>
  <si>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</si>
  <si>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</si>
  <si>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</si>
  <si>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</si>
  <si>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</si>
  <si>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</si>
  <si>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</si>
  <si>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</si>
  <si>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</si>
  <si>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</si>
  <si>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</si>
  <si>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</si>
  <si>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</si>
  <si>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</si>
  <si>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</si>
  <si>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</si>
  <si>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</si>
  <si>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</si>
  <si>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</si>
  <si>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</si>
  <si>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</si>
  <si>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</si>
  <si>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</si>
  <si>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</si>
  <si>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</si>
  <si>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</si>
  <si>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</si>
  <si>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</si>
  <si>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</si>
  <si>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</si>
  <si>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</si>
  <si>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</si>
  <si>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</si>
  <si>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</si>
  <si>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</si>
  <si>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</si>
  <si>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</si>
  <si>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</si>
  <si>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</si>
  <si>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</si>
  <si>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</si>
  <si>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</si>
  <si>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</si>
  <si>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</si>
  <si>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</si>
  <si>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</si>
  <si>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</si>
  <si>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</si>
  <si>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</si>
  <si>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</si>
  <si>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</si>
  <si>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</si>
  <si>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</si>
  <si>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</si>
  <si>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</si>
  <si>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</si>
  <si>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</si>
  <si>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</si>
  <si>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</si>
  <si>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</si>
  <si>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</si>
  <si>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</si>
  <si>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</si>
  <si>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</si>
  <si>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</si>
  <si>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</si>
  <si>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</si>
  <si>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</si>
  <si>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</si>
  <si>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</si>
  <si>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</si>
  <si>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</si>
  <si>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</si>
  <si>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</si>
  <si>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</si>
  <si>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</si>
  <si>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</si>
  <si>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</si>
  <si>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</si>
  <si>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</si>
  <si>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</si>
  <si>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</si>
  <si>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</si>
  <si>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</si>
  <si>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</si>
  <si>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</si>
  <si>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</si>
  <si>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</si>
  <si>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</si>
  <si>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</si>
  <si>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</si>
  <si>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</si>
  <si>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</si>
  <si>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</si>
  <si>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</si>
  <si>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</si>
  <si>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</si>
  <si>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</si>
  <si>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</si>
  <si>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</si>
  <si>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</si>
  <si>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</si>
  <si>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</si>
  <si>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</si>
  <si>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</si>
  <si>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</si>
  <si>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</si>
  <si>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</si>
  <si>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</si>
  <si>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</si>
  <si>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</si>
  <si>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</si>
  <si>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</si>
  <si>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</si>
  <si>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</si>
  <si>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</si>
  <si>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</si>
  <si>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</si>
  <si>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</si>
  <si>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</si>
  <si>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</si>
  <si>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</si>
  <si>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</si>
  <si>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</si>
  <si>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</si>
  <si>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</si>
  <si>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</si>
  <si>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</si>
  <si>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</si>
  <si>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</si>
  <si>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</si>
  <si>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</si>
  <si>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</si>
  <si>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</si>
  <si>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</si>
  <si>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</si>
  <si>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</si>
  <si>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</si>
  <si>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</si>
  <si>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</si>
  <si>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</si>
  <si>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</si>
  <si>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</si>
  <si>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</si>
  <si>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</si>
  <si>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</si>
  <si>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</si>
  <si>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</si>
  <si>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</si>
  <si>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</si>
  <si>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</si>
  <si>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</si>
  <si>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</si>
  <si>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</si>
  <si>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</si>
  <si>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</si>
  <si>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</si>
  <si>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</si>
  <si>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</si>
  <si>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</si>
  <si>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</si>
  <si>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</si>
  <si>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</si>
  <si>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</si>
  <si>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</si>
  <si>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</si>
  <si>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</si>
  <si>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</si>
  <si>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</si>
  <si>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</si>
  <si>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</si>
  <si>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</si>
  <si>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</si>
  <si>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</si>
  <si>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</si>
  <si>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</si>
  <si>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</si>
  <si>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</si>
  <si>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</si>
  <si>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</si>
  <si>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</si>
  <si>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</si>
  <si>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</si>
  <si>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</si>
  <si>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</si>
  <si>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</si>
  <si>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</si>
  <si>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</si>
  <si>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</si>
  <si>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</si>
  <si>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</si>
  <si>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</si>
  <si>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</si>
  <si>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</si>
  <si>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</si>
  <si>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</si>
  <si>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</si>
  <si>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</si>
  <si>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</si>
  <si>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</si>
  <si>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</si>
  <si>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</si>
  <si>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</si>
  <si>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</si>
  <si>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</si>
  <si>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</si>
  <si>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</si>
  <si>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</si>
  <si>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</si>
  <si>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</si>
  <si>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</si>
  <si>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</si>
  <si>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</si>
  <si>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</si>
  <si>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</si>
  <si>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</si>
  <si>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</si>
  <si>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</si>
  <si>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</si>
  <si>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</si>
  <si>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</si>
  <si>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</si>
  <si>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</si>
  <si>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</si>
  <si>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</si>
  <si>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</si>
  <si>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</si>
  <si>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</si>
  <si>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</si>
  <si>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</si>
  <si>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</si>
  <si>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</si>
  <si>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</si>
  <si>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</si>
  <si>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</si>
  <si>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</si>
  <si>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</si>
  <si>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</si>
  <si>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</si>
  <si>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</si>
  <si>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</si>
  <si>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</si>
  <si>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</si>
  <si>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</si>
  <si>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</si>
  <si>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</si>
  <si>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</si>
  <si>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</si>
  <si>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</si>
  <si>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</si>
  <si>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</si>
  <si>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</si>
  <si>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</si>
  <si>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</si>
  <si>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</si>
  <si>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</si>
  <si>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</si>
  <si>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</si>
  <si>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</si>
  <si>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</si>
  <si>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</si>
  <si>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</si>
  <si>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</si>
  <si>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</si>
  <si>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</si>
  <si>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</si>
  <si>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</si>
  <si>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</si>
  <si>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</si>
  <si>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</si>
  <si>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</si>
  <si>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</si>
  <si>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</si>
  <si>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</si>
  <si>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</si>
  <si>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</si>
  <si>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</si>
  <si>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</si>
  <si>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</si>
  <si>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</si>
  <si>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</si>
  <si>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</si>
  <si>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</si>
  <si>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</si>
  <si>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</si>
  <si>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</si>
  <si>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</si>
  <si>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</si>
  <si>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</si>
  <si>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</si>
  <si>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</si>
  <si>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</si>
  <si>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</si>
  <si>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</si>
  <si>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</si>
  <si>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</si>
  <si>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</si>
  <si>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</si>
  <si>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</si>
  <si>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</si>
  <si>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</si>
  <si>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</si>
  <si>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</si>
  <si>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</si>
  <si>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</si>
  <si>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</si>
  <si>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</si>
  <si>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</si>
  <si>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</si>
  <si>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</si>
  <si>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</si>
  <si>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</si>
  <si>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</si>
  <si>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</si>
  <si>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</si>
  <si>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</si>
  <si>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</si>
  <si>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</si>
  <si>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</si>
  <si>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</si>
  <si>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</si>
  <si>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</si>
  <si>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</si>
  <si>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</si>
  <si>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</si>
  <si>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</si>
  <si>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</si>
  <si>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</si>
  <si>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</si>
  <si>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</si>
  <si>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</si>
  <si>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</si>
  <si>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</si>
  <si>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</si>
  <si>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</si>
  <si>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</si>
  <si>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</si>
  <si>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</si>
  <si>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</si>
  <si>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</si>
  <si>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</si>
  <si>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</si>
  <si>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</si>
  <si>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</si>
  <si>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</si>
  <si>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</si>
  <si>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</si>
  <si>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</si>
  <si>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</si>
  <si>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</si>
  <si>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</si>
  <si>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</si>
  <si>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</si>
  <si>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</si>
  <si>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</si>
  <si>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</si>
  <si>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</si>
  <si>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</si>
  <si>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</si>
  <si>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</si>
  <si>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</si>
  <si>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</si>
  <si>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</si>
  <si>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</si>
  <si>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</si>
  <si>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</si>
  <si>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</si>
  <si>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</si>
  <si>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</si>
  <si>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</si>
  <si>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</si>
  <si>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</si>
  <si>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</si>
  <si>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</si>
  <si>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</si>
  <si>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</si>
  <si>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</si>
  <si>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</si>
  <si>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</si>
  <si>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</si>
  <si>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</si>
  <si>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</si>
  <si>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</si>
  <si>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</si>
  <si>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</si>
  <si>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</si>
  <si>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</si>
  <si>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</si>
  <si>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</si>
  <si>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</si>
  <si>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</si>
  <si>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</si>
  <si>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</si>
  <si>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</si>
  <si>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</si>
  <si>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</si>
  <si>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</si>
  <si>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</si>
  <si>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</si>
  <si>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</si>
  <si>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</si>
  <si>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</si>
  <si>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</si>
  <si>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</si>
  <si>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</si>
  <si>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</si>
  <si>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</si>
  <si>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</si>
  <si>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</si>
  <si>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</si>
  <si>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</si>
  <si>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</si>
  <si>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</si>
  <si>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</si>
  <si>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</si>
  <si>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</si>
  <si>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</si>
  <si>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</si>
  <si>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</si>
  <si>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</si>
  <si>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</si>
  <si>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</si>
  <si>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</si>
  <si>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</si>
  <si>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</si>
  <si>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</si>
  <si>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</si>
  <si>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</si>
  <si>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</si>
  <si>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</si>
  <si>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</si>
  <si>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</si>
  <si>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</si>
  <si>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</si>
  <si>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</si>
  <si>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</si>
  <si>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</si>
  <si>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</si>
  <si>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</si>
  <si>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</si>
  <si>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</si>
  <si>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</si>
  <si>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</si>
  <si>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</si>
  <si>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</si>
  <si>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</si>
  <si>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</si>
  <si>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</si>
  <si>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</si>
  <si>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</si>
  <si>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</si>
  <si>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</si>
  <si>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</si>
  <si>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</si>
  <si>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</si>
  <si>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</si>
  <si>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</si>
  <si>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</si>
  <si>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</si>
  <si>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</si>
  <si>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</si>
  <si>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</si>
  <si>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</si>
  <si>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</si>
  <si>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</si>
  <si>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</si>
  <si>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</si>
  <si>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</si>
  <si>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</si>
  <si>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</si>
  <si>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</si>
  <si>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</si>
  <si>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</si>
  <si>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</si>
  <si>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</si>
  <si>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</si>
  <si>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</si>
  <si>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</si>
  <si>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</si>
  <si>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</si>
  <si>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</si>
  <si>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</si>
  <si>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</si>
  <si>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</si>
  <si>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</si>
  <si>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</si>
  <si>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</si>
  <si>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</si>
  <si>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</si>
  <si>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</si>
  <si>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</si>
  <si>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</si>
  <si>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</si>
  <si>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</si>
  <si>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</si>
  <si>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</si>
  <si>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</si>
  <si>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</si>
  <si>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</si>
  <si>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</si>
  <si>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</si>
  <si>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</si>
  <si>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</si>
  <si>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</si>
  <si>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</si>
  <si>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</si>
  <si>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</si>
  <si>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</si>
  <si>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</si>
  <si>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</si>
  <si>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</si>
  <si>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</si>
  <si>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</si>
  <si>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</si>
  <si>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</si>
  <si>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</si>
  <si>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</si>
  <si>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</si>
  <si>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</si>
  <si>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</si>
  <si>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</si>
  <si>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</si>
  <si>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</si>
  <si>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</si>
  <si>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</si>
  <si>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</si>
  <si>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</si>
  <si>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</si>
  <si>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</si>
  <si>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</si>
  <si>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</si>
  <si>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</si>
  <si>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</si>
  <si>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</si>
  <si>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</si>
  <si>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</si>
  <si>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</si>
  <si>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</si>
  <si>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</si>
  <si>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</si>
  <si>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</si>
  <si>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</si>
  <si>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</si>
  <si>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</si>
  <si>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</si>
  <si>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</si>
  <si>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</si>
  <si>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</si>
  <si>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</si>
  <si>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</si>
  <si>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</si>
  <si>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</si>
  <si>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</si>
  <si>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</si>
  <si>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</si>
  <si>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</si>
  <si>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</si>
  <si>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</si>
  <si>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</si>
  <si>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</si>
  <si>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</si>
  <si>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</si>
  <si>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</si>
  <si>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</si>
  <si>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</si>
  <si>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</si>
  <si>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</si>
  <si>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</si>
  <si>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</si>
  <si>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</si>
  <si>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</si>
  <si>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</si>
  <si>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</si>
  <si>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</si>
  <si>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</si>
  <si>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</si>
  <si>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</si>
  <si>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</si>
  <si>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</si>
  <si>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</si>
  <si>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</si>
  <si>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</si>
  <si>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</si>
  <si>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</si>
  <si>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</si>
  <si>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</si>
  <si>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</si>
  <si>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</si>
  <si>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</si>
  <si>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</si>
  <si>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</si>
  <si>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</si>
  <si>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</si>
  <si>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</si>
  <si>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</si>
  <si>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</si>
  <si>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</si>
  <si>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</si>
  <si>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</si>
  <si>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</si>
  <si>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</si>
  <si>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</si>
  <si>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</si>
  <si>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</si>
  <si>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</si>
  <si>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</si>
  <si>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</si>
  <si>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</si>
  <si>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</si>
  <si>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</si>
  <si>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</si>
  <si>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</si>
  <si>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</si>
  <si>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</si>
  <si>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</si>
  <si>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</si>
  <si>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</si>
  <si>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</si>
  <si>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</si>
  <si>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</si>
  <si>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</si>
  <si>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</si>
  <si>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</si>
  <si>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</si>
  <si>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</si>
  <si>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</si>
  <si>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</si>
  <si>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</si>
  <si>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</si>
  <si>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</si>
  <si>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</si>
  <si>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</si>
  <si>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</si>
  <si>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</si>
  <si>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</si>
  <si>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</si>
  <si>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</si>
  <si>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</si>
  <si>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</si>
  <si>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</si>
  <si>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</si>
  <si>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</si>
  <si>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</si>
  <si>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</si>
  <si>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</si>
  <si>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</si>
  <si>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</si>
  <si>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</si>
  <si>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</si>
  <si>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</si>
  <si>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</si>
  <si>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</si>
  <si>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</si>
  <si>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</si>
  <si>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</si>
  <si>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</si>
  <si>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</si>
  <si>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</si>
  <si>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</si>
  <si>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</si>
  <si>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</si>
  <si>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</si>
  <si>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</si>
  <si>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</si>
  <si>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</si>
  <si>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</si>
  <si>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</si>
  <si>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</si>
  <si>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</si>
  <si>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</si>
  <si>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</si>
  <si>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</si>
  <si>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</si>
  <si>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</si>
  <si>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</si>
  <si>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</si>
  <si>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</si>
  <si>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</si>
  <si>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</si>
  <si>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</si>
  <si>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</si>
  <si>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</si>
  <si>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</si>
  <si>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</si>
  <si>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</si>
  <si>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</si>
  <si>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</si>
  <si>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</si>
  <si>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</si>
  <si>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</si>
  <si>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</si>
  <si>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</si>
  <si>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</si>
  <si>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</si>
  <si>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</si>
  <si>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</si>
  <si>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</si>
  <si>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</si>
  <si>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</si>
  <si>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</si>
  <si>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</si>
  <si>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</si>
  <si>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</si>
  <si>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</si>
  <si>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</si>
  <si>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</si>
  <si>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</si>
  <si>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</si>
  <si>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</si>
  <si>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</si>
  <si>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</si>
  <si>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</si>
  <si>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</si>
  <si>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</si>
  <si>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</si>
  <si>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</si>
  <si>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</si>
  <si>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</si>
  <si>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</si>
  <si>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</si>
  <si>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</si>
  <si>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</si>
  <si>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</si>
  <si>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</si>
  <si>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</si>
  <si>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</si>
  <si>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</si>
  <si>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</si>
  <si>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</si>
  <si>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</si>
  <si>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</si>
  <si>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</si>
  <si>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</si>
  <si>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</si>
  <si>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</si>
  <si>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</si>
  <si>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</si>
  <si>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</si>
  <si>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</si>
  <si>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</si>
  <si>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</si>
  <si>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</si>
  <si>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</si>
  <si>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</si>
  <si>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</si>
  <si>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</si>
  <si>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</si>
  <si>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</si>
  <si>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</si>
  <si>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</si>
  <si>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</si>
  <si>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</si>
  <si>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</si>
  <si>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</si>
  <si>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</si>
  <si>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</si>
  <si>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</si>
  <si>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</si>
  <si>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</si>
  <si>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</si>
  <si>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</si>
  <si>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</si>
  <si>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</si>
  <si>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</si>
  <si>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</si>
  <si>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</si>
  <si>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</si>
  <si>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</si>
  <si>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</si>
  <si>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</si>
  <si>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</si>
  <si>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</si>
  <si>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</si>
  <si>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</si>
  <si>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</si>
  <si>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</si>
  <si>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</si>
  <si>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</si>
  <si>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</si>
  <si>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</si>
  <si>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</si>
  <si>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</si>
  <si>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</si>
  <si>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</si>
  <si>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</si>
  <si>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</si>
  <si>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</si>
  <si>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</si>
  <si>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</si>
  <si>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</si>
  <si>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</si>
  <si>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</si>
  <si>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</si>
  <si>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</si>
  <si>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</si>
  <si>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</si>
  <si>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</si>
  <si>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</si>
  <si>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</si>
  <si>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</si>
  <si>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</si>
  <si>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</si>
  <si>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</si>
  <si>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</si>
  <si>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</si>
  <si>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</si>
  <si>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</si>
  <si>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</si>
  <si>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</si>
  <si>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</si>
  <si>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</si>
  <si>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</si>
  <si>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</si>
  <si>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</si>
  <si>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</si>
  <si>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</si>
  <si>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</si>
  <si>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</si>
  <si>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</si>
  <si>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</si>
  <si>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</si>
  <si>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</si>
  <si>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</si>
  <si>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</si>
  <si>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</si>
  <si>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</si>
  <si>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</si>
  <si>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</si>
  <si>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</si>
  <si>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</si>
  <si>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</si>
  <si>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</si>
  <si>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</si>
  <si>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</si>
  <si>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</si>
  <si>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</si>
  <si>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</si>
  <si>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</si>
  <si>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</si>
  <si>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</si>
  <si>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</si>
  <si>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</si>
  <si>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</si>
  <si>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</si>
  <si>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</si>
  <si>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</si>
  <si>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</si>
  <si>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</si>
  <si>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</si>
  <si>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</si>
  <si>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</si>
  <si>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</si>
  <si>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</si>
  <si>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</si>
  <si>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</si>
  <si>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</si>
  <si>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</si>
  <si>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</si>
  <si>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</si>
  <si>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</si>
  <si>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</si>
  <si>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</si>
  <si>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</si>
  <si>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</si>
  <si>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</si>
  <si>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</si>
  <si>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</si>
  <si>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</si>
  <si>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</si>
  <si>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</si>
  <si>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</si>
  <si>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</si>
  <si>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</si>
  <si>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</si>
  <si>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</si>
  <si>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</si>
  <si>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</si>
  <si>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</si>
  <si>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</si>
  <si>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</si>
  <si>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</si>
  <si>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</si>
  <si>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</si>
  <si>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</si>
  <si>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</si>
  <si>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</si>
  <si>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</si>
  <si>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</si>
  <si>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</si>
  <si>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</si>
  <si>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</si>
  <si>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</si>
  <si>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</si>
  <si>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</si>
  <si>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</si>
  <si>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</si>
  <si>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</si>
  <si>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</si>
  <si>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</si>
  <si>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</si>
  <si>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</si>
  <si>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</si>
  <si>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</si>
  <si>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</si>
  <si>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</si>
  <si>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</si>
  <si>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</si>
  <si>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</si>
  <si>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</si>
  <si>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</si>
  <si>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</si>
  <si>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</si>
  <si>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</si>
  <si>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</si>
  <si>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</si>
  <si>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</si>
  <si>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</si>
  <si>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</si>
  <si>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</si>
  <si>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</si>
  <si>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</si>
  <si>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</si>
  <si>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</si>
  <si>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</si>
  <si>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</si>
  <si>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</si>
  <si>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</si>
  <si>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</si>
  <si>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</si>
  <si>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</si>
  <si>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</si>
  <si>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</si>
  <si>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</si>
  <si>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</si>
  <si>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</si>
  <si>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</si>
  <si>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</si>
  <si>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</si>
  <si>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</si>
  <si>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</si>
  <si>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</si>
  <si>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</si>
  <si>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</si>
  <si>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</si>
  <si>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</si>
  <si>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</si>
  <si>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</si>
  <si>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</si>
  <si>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</si>
  <si>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</si>
  <si>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</si>
  <si>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</si>
  <si>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</si>
  <si>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</si>
  <si>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</si>
  <si>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</si>
  <si>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</si>
  <si>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</si>
  <si>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</si>
  <si>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</si>
  <si>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</si>
  <si>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</si>
  <si>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</si>
  <si>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</si>
  <si>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</si>
  <si>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</si>
  <si>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</si>
  <si>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</si>
  <si>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</si>
  <si>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</si>
  <si>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</si>
  <si>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</si>
  <si>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</si>
  <si>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</si>
  <si>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</si>
  <si>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</si>
  <si>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</si>
  <si>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</si>
  <si>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</si>
  <si>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</si>
  <si>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</si>
  <si>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</si>
  <si>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</si>
  <si>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</si>
  <si>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</si>
  <si>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</si>
  <si>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</si>
  <si>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</si>
  <si>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</si>
  <si>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</si>
  <si>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</si>
  <si>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</si>
  <si>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</si>
  <si>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</si>
  <si>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</si>
  <si>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</si>
  <si>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</si>
  <si>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</si>
  <si>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</si>
  <si>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</si>
  <si>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</si>
  <si>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</si>
  <si>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</si>
  <si>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</si>
  <si>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</si>
  <si>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</si>
  <si>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</si>
  <si>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</si>
  <si>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</si>
  <si>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</si>
  <si>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</si>
  <si>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</si>
  <si>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</si>
  <si>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</si>
  <si>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</si>
  <si>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</si>
  <si>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</si>
  <si>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</si>
  <si>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</si>
  <si>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</si>
  <si>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</si>
  <si>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</si>
  <si>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</si>
  <si>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</si>
  <si>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</si>
  <si>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</si>
  <si>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</si>
  <si>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</si>
  <si>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</si>
  <si>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</si>
  <si>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</si>
  <si>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</si>
  <si>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</si>
  <si>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</si>
  <si>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</si>
  <si>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</si>
  <si>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</si>
  <si>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</si>
  <si>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</si>
  <si>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</si>
  <si>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</si>
  <si>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</si>
  <si>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</si>
  <si>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</si>
  <si>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</si>
  <si>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</si>
  <si>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</si>
  <si>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</si>
  <si>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</si>
  <si>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</si>
  <si>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</si>
  <si>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</si>
  <si>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</si>
  <si>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</si>
  <si>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</si>
  <si>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</si>
  <si>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</si>
  <si>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</si>
  <si>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</si>
  <si>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</si>
  <si>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</si>
  <si>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</si>
  <si>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</si>
  <si>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</si>
  <si>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</si>
  <si>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</si>
  <si>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</si>
  <si>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</si>
  <si>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</si>
  <si>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</si>
  <si>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</si>
  <si>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</si>
  <si>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</si>
  <si>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</si>
  <si>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</si>
  <si>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</si>
  <si>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</si>
  <si>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</si>
  <si>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</si>
  <si>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</si>
  <si>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</si>
  <si>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</si>
  <si>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</si>
  <si>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</si>
  <si>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</si>
  <si>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</si>
  <si>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</si>
  <si>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</si>
  <si>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</si>
  <si>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</si>
  <si>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</si>
  <si>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</si>
  <si>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</si>
  <si>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</si>
  <si>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</si>
  <si>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</si>
  <si>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</si>
  <si>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</si>
  <si>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</si>
  <si>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</si>
  <si>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</si>
  <si>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</si>
  <si>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</si>
  <si>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</si>
  <si>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</si>
  <si>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</si>
  <si>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</si>
  <si>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</si>
  <si>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</si>
  <si>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</si>
  <si>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</si>
  <si>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</si>
  <si>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</si>
  <si>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</si>
  <si>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</si>
  <si>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</si>
  <si>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</si>
  <si>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</si>
  <si>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</si>
  <si>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</si>
  <si>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</si>
  <si>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</si>
  <si>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</si>
  <si>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</si>
  <si>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</si>
  <si>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</si>
  <si>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</si>
  <si>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</si>
  <si>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</si>
  <si>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</si>
  <si>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</si>
  <si>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</si>
  <si>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</si>
  <si>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</si>
  <si>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</si>
  <si>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</si>
  <si>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</si>
  <si>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</si>
  <si>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</si>
  <si>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</si>
  <si>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</si>
  <si>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</si>
  <si>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</si>
  <si>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</si>
  <si>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</si>
  <si>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</si>
  <si>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</si>
  <si>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</si>
  <si>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</si>
  <si>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</si>
  <si>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</si>
  <si>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</si>
  <si>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</si>
  <si>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</si>
  <si>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</si>
  <si>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</si>
  <si>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</si>
  <si>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</si>
  <si>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</si>
  <si>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</si>
  <si>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</si>
  <si>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</si>
  <si>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</si>
  <si>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</si>
  <si>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</si>
  <si>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</si>
  <si>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</si>
  <si>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</si>
  <si>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</si>
  <si>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</si>
  <si>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</si>
  <si>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</si>
  <si>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</si>
  <si>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</si>
  <si>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</si>
  <si>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</si>
  <si>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</si>
  <si>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</si>
  <si>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</si>
  <si>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</si>
  <si>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</si>
  <si>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</si>
  <si>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</si>
  <si>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</si>
  <si>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</si>
  <si>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</si>
  <si>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</si>
  <si>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</si>
  <si>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</si>
  <si>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</si>
  <si>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</si>
  <si>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</si>
  <si>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</si>
  <si>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</si>
  <si>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</si>
  <si>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</si>
  <si>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</si>
  <si>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</si>
  <si>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</si>
  <si>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</si>
  <si>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</si>
  <si>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</si>
  <si>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</si>
  <si>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</si>
  <si>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</si>
  <si>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</si>
  <si>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</si>
  <si>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</si>
  <si>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</si>
  <si>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</si>
  <si>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</si>
  <si>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</si>
  <si>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</si>
  <si>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</si>
  <si>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</si>
  <si>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</si>
  <si>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</si>
  <si>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</si>
  <si>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</si>
  <si>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</si>
  <si>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</si>
  <si>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</si>
  <si>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</si>
  <si>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</si>
  <si>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</si>
  <si>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</si>
  <si>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</si>
  <si>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</si>
  <si>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</si>
  <si>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</si>
  <si>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</si>
  <si>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</si>
  <si>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</si>
  <si>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</si>
  <si>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</si>
  <si>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</si>
  <si>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</si>
  <si>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</si>
  <si>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</si>
  <si>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</si>
  <si>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</si>
  <si>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</si>
  <si>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</si>
  <si>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</si>
  <si>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</si>
  <si>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</si>
  <si>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</si>
  <si>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</si>
  <si>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</si>
  <si>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</si>
  <si>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</si>
  <si>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</si>
  <si>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</si>
  <si>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</si>
  <si>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</si>
  <si>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</si>
  <si>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</si>
  <si>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</si>
  <si>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</si>
  <si>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</si>
  <si>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</si>
  <si>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</si>
  <si>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</si>
  <si>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</si>
  <si>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</si>
  <si>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</si>
  <si>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</si>
  <si>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</si>
  <si>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</si>
  <si>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</si>
  <si>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</si>
  <si>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</si>
  <si>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</si>
  <si>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</si>
  <si>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</si>
  <si>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</si>
  <si>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</si>
  <si>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</si>
  <si>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</si>
  <si>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</si>
  <si>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</si>
  <si>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</si>
  <si>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</si>
  <si>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</si>
  <si>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</si>
  <si>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</si>
  <si>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</si>
  <si>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</si>
  <si>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</si>
  <si>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</si>
  <si>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</si>
  <si>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</si>
  <si>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</si>
  <si>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</si>
  <si>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</si>
  <si>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</si>
  <si>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</si>
  <si>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</si>
  <si>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</si>
  <si>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</si>
  <si>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</si>
  <si>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</si>
  <si>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</si>
  <si>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</si>
  <si>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</si>
  <si>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</si>
  <si>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</si>
  <si>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</si>
  <si>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</si>
  <si>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</si>
  <si>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</si>
  <si>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</si>
  <si>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</si>
  <si>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</si>
  <si>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</si>
  <si>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</si>
  <si>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</si>
  <si>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</si>
  <si>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</si>
  <si>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</si>
  <si>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</si>
  <si>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</si>
  <si>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</si>
  <si>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</si>
  <si>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</si>
  <si>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</si>
  <si>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</si>
  <si>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</si>
  <si>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</si>
  <si>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</si>
  <si>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</si>
  <si>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</si>
  <si>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</si>
  <si>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</si>
  <si>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</si>
  <si>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</si>
  <si>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</si>
  <si>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</si>
  <si>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</si>
  <si>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</si>
  <si>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</si>
  <si>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</si>
  <si>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</si>
  <si>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</si>
  <si>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</si>
  <si>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</si>
  <si>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</si>
  <si>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</si>
  <si>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</si>
  <si>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</si>
  <si>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</si>
  <si>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</si>
  <si>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</si>
  <si>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</si>
  <si>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</si>
  <si>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</si>
  <si>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</si>
  <si>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</si>
  <si>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</si>
  <si>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</si>
  <si>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</si>
  <si>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</si>
  <si>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</si>
  <si>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</si>
  <si>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</si>
  <si>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</si>
  <si>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</si>
  <si>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</si>
  <si>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</si>
  <si>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</si>
  <si>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</si>
  <si>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</si>
  <si>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</si>
  <si>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</si>
  <si>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</si>
  <si>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</si>
  <si>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</si>
  <si>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</si>
  <si>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</si>
  <si>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</si>
  <si>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</si>
  <si>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</si>
  <si>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</si>
  <si>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</si>
  <si>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</si>
  <si>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</si>
  <si>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</si>
  <si>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</si>
  <si>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</si>
  <si>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</si>
  <si>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</si>
  <si>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</si>
  <si>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</si>
  <si>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</si>
  <si>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</si>
  <si>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</si>
  <si>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</si>
  <si>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</si>
  <si>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</si>
  <si>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</si>
  <si>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</si>
  <si>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</si>
  <si>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</si>
  <si>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</si>
  <si>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</si>
  <si>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</si>
  <si>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</si>
  <si>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</si>
  <si>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</si>
  <si>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</si>
  <si>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</si>
  <si>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</si>
  <si>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</si>
  <si>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</si>
  <si>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</si>
  <si>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</si>
  <si>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</si>
  <si>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</si>
  <si>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</si>
  <si>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</si>
  <si>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</si>
  <si>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</si>
  <si>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</si>
  <si>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</si>
  <si>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</si>
  <si>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</si>
  <si>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</si>
  <si>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</si>
  <si>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</si>
  <si>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</si>
  <si>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</si>
  <si>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</si>
  <si>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</si>
  <si>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</si>
  <si>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</si>
  <si>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</si>
  <si>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</si>
  <si>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</si>
  <si>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</si>
  <si>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</si>
  <si>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</si>
  <si>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</si>
  <si>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</si>
  <si>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</si>
  <si>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</si>
  <si>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</si>
  <si>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</si>
  <si>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</si>
  <si>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</si>
  <si>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</si>
  <si>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</si>
  <si>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</si>
  <si>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</si>
  <si>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</si>
  <si>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</si>
  <si>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</si>
  <si>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</si>
  <si>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</si>
  <si>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</si>
  <si>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</si>
  <si>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</si>
  <si>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</si>
  <si>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</si>
  <si>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</si>
  <si>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</si>
  <si>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</si>
  <si>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</si>
  <si>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</si>
  <si>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</si>
  <si>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</si>
  <si>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</si>
  <si>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</si>
  <si>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</si>
  <si>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</si>
  <si>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</si>
  <si>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</si>
  <si>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</si>
  <si>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</si>
  <si>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</si>
  <si>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</si>
  <si>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</si>
  <si>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</si>
  <si>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</si>
  <si>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</si>
  <si>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</si>
  <si>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</si>
  <si>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</si>
  <si>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</si>
  <si>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</si>
  <si>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</si>
  <si>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</si>
  <si>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</si>
  <si>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</si>
  <si>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</si>
  <si>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</si>
  <si>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</si>
  <si>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</si>
  <si>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</si>
  <si>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</si>
  <si>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</si>
  <si>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</si>
  <si>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</si>
  <si>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</si>
  <si>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</si>
  <si>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</si>
  <si>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</si>
  <si>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</si>
  <si>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</si>
  <si>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</si>
  <si>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</si>
  <si>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</si>
  <si>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</si>
  <si>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</si>
  <si>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</si>
  <si>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</si>
  <si>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</si>
  <si>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</si>
  <si>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</si>
  <si>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</si>
  <si>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</si>
  <si>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</si>
  <si>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</si>
  <si>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</si>
  <si>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</si>
  <si>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</si>
  <si>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</si>
  <si>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</si>
  <si>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</si>
  <si>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</si>
  <si>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</si>
  <si>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</si>
  <si>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</si>
  <si>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</si>
  <si>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</si>
  <si>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</si>
  <si>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</si>
  <si>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</si>
  <si>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</si>
  <si>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</si>
  <si>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</si>
  <si>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</si>
  <si>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</si>
  <si>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</si>
  <si>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</si>
  <si>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</si>
  <si>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</si>
  <si>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</si>
  <si>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</si>
  <si>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</si>
  <si>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</si>
  <si>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</si>
  <si>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</si>
  <si>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</si>
  <si>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</si>
  <si>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</si>
  <si>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</si>
  <si>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</si>
  <si>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</si>
  <si>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</si>
  <si>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</si>
  <si>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</si>
  <si>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</si>
  <si>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</si>
  <si>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</si>
  <si>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</si>
  <si>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</si>
  <si>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</si>
  <si>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</si>
  <si>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</si>
  <si>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</si>
  <si>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</si>
  <si>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</si>
  <si>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</si>
  <si>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</si>
  <si>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</si>
  <si>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</si>
  <si>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</si>
  <si>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</si>
  <si>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</si>
  <si>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</si>
  <si>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</si>
  <si>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</si>
  <si>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</si>
  <si>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</si>
  <si>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</si>
  <si>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</si>
  <si>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</si>
  <si>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</si>
  <si>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</si>
  <si>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</si>
  <si>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</si>
  <si>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</si>
  <si>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</si>
  <si>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</si>
  <si>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</si>
  <si>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</si>
  <si>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</si>
  <si>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</si>
  <si>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</si>
  <si>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</si>
  <si>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</si>
  <si>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</si>
  <si>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</si>
  <si>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</si>
  <si>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</si>
  <si>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</si>
  <si>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</si>
  <si>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</si>
  <si>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</si>
  <si>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</si>
  <si>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</si>
  <si>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</si>
  <si>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</si>
  <si>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</si>
  <si>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</si>
  <si>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</si>
  <si>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</si>
  <si>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</si>
  <si>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</si>
  <si>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</si>
  <si>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</si>
  <si>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</si>
  <si>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</si>
  <si>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</si>
  <si>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</si>
  <si>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</si>
  <si>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</si>
  <si>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</si>
  <si>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</si>
  <si>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</si>
  <si>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</si>
  <si>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</si>
  <si>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</si>
  <si>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</si>
  <si>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</si>
  <si>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</si>
  <si>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</si>
  <si>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</si>
  <si>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</si>
  <si>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</si>
  <si>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</si>
  <si>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</si>
  <si>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</si>
  <si>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</si>
  <si>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</si>
  <si>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</si>
  <si>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</si>
  <si>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</si>
  <si>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</si>
  <si>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</si>
  <si>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</si>
  <si>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</si>
  <si>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</si>
  <si>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</si>
  <si>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</si>
  <si>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</si>
  <si>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</si>
  <si>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</si>
  <si>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</si>
  <si>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</si>
  <si>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</si>
  <si>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</si>
  <si>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</si>
  <si>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</si>
  <si>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</si>
  <si>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</si>
  <si>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</si>
  <si>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</si>
  <si>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</si>
  <si>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</si>
  <si>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</si>
  <si>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</si>
  <si>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</si>
  <si>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</si>
  <si>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</si>
  <si>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</si>
  <si>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</si>
  <si>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</si>
  <si>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</si>
  <si>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</si>
  <si>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</si>
  <si>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</si>
  <si>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</si>
  <si>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</si>
  <si>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</si>
  <si>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</si>
  <si>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</si>
  <si>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</si>
  <si>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</si>
  <si>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</si>
  <si>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</si>
  <si>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</si>
  <si>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</si>
  <si>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</si>
  <si>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</si>
  <si>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</si>
  <si>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</si>
  <si>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</si>
  <si>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</si>
  <si>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</si>
  <si>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</si>
  <si>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</si>
  <si>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</si>
  <si>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</si>
  <si>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</si>
  <si>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</si>
  <si>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</si>
  <si>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</si>
  <si>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</si>
  <si>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</si>
  <si>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</si>
  <si>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</si>
  <si>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</si>
  <si>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</si>
  <si>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</si>
  <si>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</si>
  <si>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</si>
  <si>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</si>
  <si>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</si>
  <si>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</si>
  <si>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</si>
  <si>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</si>
  <si>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</si>
  <si>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</si>
  <si>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</si>
  <si>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</si>
  <si>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</si>
  <si>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</si>
  <si>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</si>
  <si>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</si>
  <si>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</si>
  <si>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</si>
  <si>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</si>
  <si>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</si>
  <si>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</si>
  <si>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</si>
  <si>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</si>
  <si>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</si>
  <si>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</si>
  <si>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</si>
  <si>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</si>
  <si>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</si>
  <si>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</si>
  <si>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</si>
  <si>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</si>
  <si>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</si>
  <si>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</si>
  <si>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</si>
  <si>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</si>
  <si>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</si>
  <si>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</si>
  <si>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</si>
  <si>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</si>
  <si>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</si>
  <si>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</si>
  <si>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</si>
  <si>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</si>
  <si>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</si>
  <si>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</si>
  <si>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</si>
  <si>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</si>
  <si>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</si>
  <si>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</si>
  <si>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</si>
  <si>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</si>
  <si>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</si>
  <si>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</si>
  <si>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</si>
  <si>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</si>
  <si>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</si>
  <si>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</si>
  <si>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</si>
  <si>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</si>
  <si>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</si>
  <si>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</si>
  <si>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</si>
  <si>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</si>
  <si>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</si>
  <si>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</si>
  <si>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</si>
  <si>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</si>
  <si>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</si>
  <si>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</si>
  <si>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</si>
  <si>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</si>
  <si>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</si>
  <si>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</si>
  <si>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</si>
  <si>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</si>
  <si>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</si>
  <si>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</si>
  <si>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</si>
  <si>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</si>
  <si>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</si>
  <si>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</si>
  <si>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</si>
  <si>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</si>
  <si>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</si>
  <si>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</si>
  <si>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</si>
  <si>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</si>
  <si>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</si>
  <si>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</si>
  <si>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</si>
  <si>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</si>
  <si>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</si>
  <si>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</si>
  <si>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</si>
  <si>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</si>
  <si>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</si>
  <si>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</si>
  <si>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</si>
  <si>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</si>
  <si>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</si>
  <si>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</si>
  <si>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</si>
  <si>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</si>
  <si>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</si>
  <si>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</si>
  <si>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</si>
  <si>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</si>
  <si>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</si>
  <si>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</si>
  <si>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</si>
  <si>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</si>
  <si>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</si>
  <si>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</si>
  <si>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</si>
  <si>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</si>
  <si>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</si>
  <si>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</si>
  <si>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</si>
  <si>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</si>
  <si>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</si>
  <si>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</si>
  <si>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</si>
  <si>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</si>
  <si>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</si>
  <si>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</si>
  <si>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</si>
  <si>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</si>
  <si>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</si>
  <si>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</si>
  <si>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</si>
  <si>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</si>
  <si>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</si>
  <si>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</si>
  <si>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</si>
  <si>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</si>
  <si>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</si>
  <si>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</si>
  <si>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</si>
  <si>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</si>
  <si>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</si>
  <si>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</si>
  <si>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</si>
  <si>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</si>
  <si>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</si>
  <si>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</si>
  <si>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</si>
  <si>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</si>
  <si>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</si>
  <si>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</si>
  <si>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</si>
  <si>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</si>
  <si>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</si>
  <si>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</si>
  <si>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</si>
  <si>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</si>
  <si>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</si>
  <si>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</si>
  <si>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</si>
  <si>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</si>
  <si>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</si>
  <si>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</si>
  <si>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</si>
  <si>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</si>
  <si>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</si>
  <si>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</si>
  <si>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</si>
  <si>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</si>
  <si>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</si>
  <si>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</si>
  <si>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</si>
  <si>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</si>
  <si>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</si>
  <si>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</si>
  <si>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</si>
  <si>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</si>
  <si>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</si>
  <si>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</si>
  <si>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</si>
  <si>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</si>
  <si>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</si>
  <si>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</si>
  <si>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</si>
  <si>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</si>
  <si>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</si>
  <si>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</si>
  <si>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</si>
  <si>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</si>
  <si>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</si>
  <si>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</si>
  <si>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</si>
  <si>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</si>
  <si>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</si>
  <si>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</si>
  <si>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</si>
  <si>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</si>
  <si>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</si>
  <si>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</si>
  <si>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</si>
  <si>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</si>
  <si>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</si>
  <si>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</si>
  <si>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</si>
  <si>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</si>
  <si>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</si>
  <si>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</si>
  <si>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</si>
  <si>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</si>
  <si>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</si>
  <si>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</si>
  <si>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</si>
  <si>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</si>
  <si>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</si>
  <si>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</si>
  <si>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</si>
  <si>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</si>
  <si>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</si>
  <si>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</si>
  <si>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</si>
  <si>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</si>
  <si>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</si>
  <si>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</si>
  <si>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</si>
  <si>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</si>
  <si>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</si>
  <si>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</si>
  <si>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</si>
  <si>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</si>
  <si>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</si>
  <si>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</si>
  <si>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</si>
  <si>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</si>
  <si>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</si>
  <si>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</si>
  <si>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</si>
  <si>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</si>
  <si>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</si>
  <si>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</si>
  <si>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</si>
  <si>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</si>
  <si>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</si>
  <si>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</si>
  <si>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</si>
  <si>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</si>
  <si>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</si>
  <si>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</si>
  <si>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</si>
  <si>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</si>
  <si>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</si>
  <si>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</si>
  <si>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</si>
  <si>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</si>
  <si>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</si>
  <si>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</si>
  <si>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</si>
  <si>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</si>
  <si>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</si>
  <si>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</si>
  <si>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</si>
  <si>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</si>
  <si>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</si>
  <si>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</si>
  <si>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</si>
  <si>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</si>
  <si>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</si>
  <si>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</si>
  <si>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</si>
  <si>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</si>
  <si>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</si>
  <si>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</si>
  <si>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</si>
  <si>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</si>
  <si>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</si>
  <si>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</si>
  <si>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</si>
  <si>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</si>
  <si>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</si>
  <si>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</si>
  <si>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</si>
  <si>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</si>
  <si>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</si>
  <si>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</si>
  <si>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</si>
  <si>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</si>
  <si>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</si>
  <si>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</si>
  <si>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</si>
  <si>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</si>
  <si>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</si>
  <si>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</si>
  <si>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</si>
  <si>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</si>
  <si>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</si>
  <si>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</si>
  <si>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</si>
  <si>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</si>
  <si>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</si>
  <si>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</si>
  <si>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</si>
  <si>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</si>
  <si>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</si>
  <si>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</si>
  <si>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</si>
  <si>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</si>
  <si>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</si>
  <si>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</si>
  <si>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</si>
  <si>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</si>
  <si>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</si>
  <si>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</si>
  <si>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</si>
  <si>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</si>
  <si>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</si>
  <si>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</si>
  <si>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</si>
  <si>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</si>
  <si>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</si>
  <si>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</si>
  <si>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</si>
  <si>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</si>
  <si>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</si>
  <si>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</si>
  <si>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</si>
  <si>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</si>
  <si>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</si>
  <si>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</si>
  <si>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</si>
  <si>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</si>
  <si>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</si>
  <si>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</si>
  <si>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</si>
  <si>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</si>
  <si>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</si>
  <si>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</si>
  <si>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</si>
  <si>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</si>
  <si>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</si>
  <si>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</si>
  <si>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</si>
  <si>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</si>
  <si>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</si>
  <si>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</si>
  <si>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</si>
  <si>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</si>
  <si>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</si>
  <si>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</si>
  <si>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</si>
  <si>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</si>
  <si>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</si>
  <si>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</si>
  <si>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</si>
  <si>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</si>
  <si>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</si>
  <si>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</si>
  <si>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</si>
  <si>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</si>
  <si>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</si>
  <si>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</si>
  <si>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</si>
  <si>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</si>
  <si>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</si>
  <si>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</si>
  <si>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</si>
  <si>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</si>
  <si>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</si>
  <si>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</si>
  <si>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</si>
  <si>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</si>
  <si>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</si>
  <si>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</si>
  <si>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</si>
  <si>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</si>
  <si>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</si>
  <si>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</si>
  <si>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</si>
  <si>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</si>
  <si>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</si>
  <si>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</si>
  <si>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</si>
  <si>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</si>
  <si>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</si>
  <si>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</si>
  <si>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</si>
  <si>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</si>
  <si>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</si>
  <si>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</si>
  <si>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</si>
  <si>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</si>
  <si>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</si>
  <si>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</si>
  <si>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</si>
  <si>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</si>
  <si>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</si>
  <si>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</si>
  <si>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</si>
  <si>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</si>
  <si>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</si>
  <si>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</si>
  <si>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</si>
  <si>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</si>
  <si>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</si>
  <si>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</si>
  <si>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</si>
  <si>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</si>
  <si>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</si>
  <si>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</si>
  <si>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</si>
  <si>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</si>
  <si>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</si>
  <si>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</si>
  <si>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</si>
  <si>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</si>
  <si>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</si>
  <si>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</si>
  <si>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</si>
  <si>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</si>
  <si>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</si>
  <si>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</si>
  <si>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</si>
  <si>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</si>
  <si>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</si>
  <si>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</si>
  <si>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</si>
  <si>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</si>
  <si>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</si>
  <si>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</si>
  <si>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</si>
  <si>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</si>
  <si>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</si>
  <si>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</si>
  <si>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</si>
  <si>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</si>
  <si>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</si>
  <si>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</si>
  <si>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</si>
  <si>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</si>
  <si>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</si>
  <si>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</si>
  <si>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</si>
  <si>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</si>
  <si>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</si>
  <si>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</si>
  <si>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</si>
  <si>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</si>
  <si>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</si>
  <si>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</si>
  <si>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</si>
  <si>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</si>
  <si>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</si>
  <si>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</si>
  <si>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</si>
  <si>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</si>
  <si>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</si>
  <si>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</si>
  <si>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</si>
  <si>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</si>
  <si>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</si>
  <si>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</si>
  <si>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</si>
  <si>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</si>
  <si>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</si>
  <si>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</si>
  <si>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</si>
  <si>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</si>
  <si>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</si>
  <si>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</si>
  <si>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</si>
  <si>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</si>
  <si>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</si>
  <si>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</si>
  <si>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</si>
  <si>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</si>
  <si>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</si>
  <si>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</si>
  <si>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</si>
  <si>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</si>
  <si>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</si>
  <si>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</si>
  <si>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</si>
  <si>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</si>
  <si>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</si>
  <si>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</si>
  <si>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</si>
  <si>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</si>
  <si>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</si>
  <si>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</si>
  <si>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</si>
  <si>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</si>
  <si>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</si>
  <si>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</si>
  <si>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</si>
  <si>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</si>
  <si>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</si>
  <si>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</si>
  <si>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</si>
  <si>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</si>
  <si>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</si>
  <si>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</si>
  <si>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</si>
  <si>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</si>
  <si>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</si>
  <si>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</si>
  <si>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</si>
  <si>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</si>
  <si>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</si>
  <si>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</si>
  <si>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</si>
  <si>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</si>
  <si>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</si>
  <si>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</si>
  <si>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</si>
  <si>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</si>
  <si>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</si>
  <si>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</si>
  <si>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</si>
  <si>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</si>
  <si>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</si>
  <si>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</si>
  <si>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</si>
  <si>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</si>
  <si>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</si>
  <si>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</si>
  <si>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</si>
  <si>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</si>
  <si>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</si>
  <si>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</si>
  <si>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</si>
  <si>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</si>
  <si>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</si>
  <si>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</si>
  <si>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</si>
  <si>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</si>
  <si>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</si>
  <si>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</si>
  <si>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</si>
  <si>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</si>
  <si>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</si>
  <si>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</si>
  <si>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</si>
  <si>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</si>
  <si>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</si>
  <si>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</si>
  <si>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</si>
  <si>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</si>
  <si>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</si>
  <si>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</si>
  <si>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</si>
  <si>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</si>
  <si>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</si>
  <si>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</si>
  <si>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</si>
  <si>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</si>
  <si>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</si>
  <si>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</si>
  <si>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</si>
  <si>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</si>
  <si>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</si>
  <si>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</si>
  <si>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</si>
  <si>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</si>
  <si>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</si>
  <si>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</si>
  <si>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</si>
  <si>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</si>
  <si>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</si>
  <si>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</si>
  <si>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</si>
  <si>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</si>
  <si>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</si>
  <si>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</si>
  <si>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</si>
  <si>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</si>
  <si>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</si>
  <si>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</si>
  <si>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</si>
  <si>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</si>
  <si>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</si>
  <si>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</si>
  <si>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</si>
  <si>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</si>
  <si>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</si>
  <si>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</si>
  <si>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</si>
  <si>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</si>
  <si>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</si>
  <si>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</si>
  <si>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</si>
  <si>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</si>
  <si>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</si>
  <si>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</si>
  <si>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</si>
  <si>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</si>
  <si>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</si>
  <si>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</si>
  <si>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</si>
  <si>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</si>
  <si>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</si>
  <si>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</si>
  <si>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</si>
  <si>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</si>
  <si>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</si>
  <si>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</si>
  <si>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</si>
  <si>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</si>
  <si>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</si>
  <si>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</si>
  <si>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</si>
  <si>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</si>
  <si>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</si>
  <si>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</si>
  <si>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</si>
  <si>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</si>
  <si>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</si>
  <si>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</si>
  <si>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</si>
  <si>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</si>
  <si>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</si>
  <si>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</si>
  <si>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</si>
  <si>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</si>
  <si>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</si>
  <si>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</si>
  <si>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</si>
  <si>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</si>
  <si>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</si>
  <si>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</si>
  <si>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</si>
  <si>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</si>
  <si>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</si>
  <si>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</si>
  <si>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</si>
  <si>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</si>
  <si>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</si>
  <si>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</si>
  <si>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</si>
  <si>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</si>
  <si>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</si>
  <si>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</si>
  <si>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</si>
  <si>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</si>
  <si>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</si>
  <si>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</si>
  <si>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</si>
  <si>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</si>
  <si>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</si>
  <si>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</si>
  <si>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</si>
  <si>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</si>
  <si>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</si>
  <si>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</si>
  <si>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</si>
  <si>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</si>
  <si>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</si>
  <si>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</si>
  <si>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</si>
  <si>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</si>
  <si>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</si>
  <si>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</si>
  <si>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</si>
  <si>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</si>
  <si>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</si>
  <si>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</si>
  <si>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</si>
  <si>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</si>
  <si>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</si>
  <si>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</si>
  <si>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</si>
  <si>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</si>
  <si>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</si>
  <si>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</si>
  <si>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</si>
  <si>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</si>
  <si>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</si>
  <si>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</si>
  <si>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</si>
  <si>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</si>
  <si>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</si>
  <si>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</si>
  <si>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</si>
  <si>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</si>
  <si>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</si>
  <si>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</si>
  <si>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</si>
  <si>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</si>
  <si>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</si>
  <si>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</si>
  <si>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</si>
  <si>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</si>
  <si>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</si>
  <si>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</si>
  <si>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</si>
  <si>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</si>
  <si>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</si>
  <si>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</si>
  <si>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</si>
  <si>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</si>
  <si>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</si>
  <si>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</si>
  <si>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</si>
  <si>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</si>
  <si>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</si>
  <si>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</si>
  <si>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</si>
  <si>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</si>
  <si>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</si>
  <si>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</si>
  <si>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</si>
  <si>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</si>
  <si>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</si>
  <si>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</si>
  <si>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</si>
  <si>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</si>
  <si>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</si>
  <si>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</si>
  <si>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</si>
  <si>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</si>
  <si>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</si>
  <si>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</si>
  <si>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</si>
  <si>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</si>
  <si>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</si>
  <si>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</si>
  <si>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</si>
  <si>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</si>
  <si>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</si>
  <si>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</si>
  <si>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</si>
  <si>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</si>
  <si>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</si>
  <si>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</si>
  <si>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</si>
  <si>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</si>
  <si>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</si>
  <si>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</si>
  <si>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</si>
  <si>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</si>
  <si>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</si>
  <si>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</si>
  <si>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</si>
  <si>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</si>
  <si>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</si>
  <si>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</si>
  <si>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</si>
  <si>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</si>
  <si>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</si>
  <si>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</si>
  <si>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</si>
  <si>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</si>
  <si>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</si>
  <si>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</si>
  <si>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</si>
  <si>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</si>
  <si>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</si>
  <si>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</si>
  <si>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</si>
  <si>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</si>
  <si>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</si>
  <si>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</si>
  <si>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</si>
  <si>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</si>
  <si>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</si>
  <si>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</si>
  <si>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</si>
  <si>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</si>
  <si>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</si>
  <si>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</si>
  <si>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</si>
  <si>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</si>
  <si>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</si>
  <si>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</si>
  <si>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</si>
  <si>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</si>
  <si>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</si>
  <si>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</si>
  <si>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</si>
  <si>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</si>
  <si>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</si>
  <si>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</si>
  <si>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</si>
  <si>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</si>
  <si>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</si>
  <si>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</si>
  <si>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</si>
  <si>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</si>
  <si>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</si>
  <si>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</si>
  <si>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</si>
  <si>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</si>
  <si>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</si>
  <si>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</si>
  <si>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</si>
  <si>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</si>
  <si>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</si>
  <si>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</si>
  <si>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</si>
  <si>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</si>
  <si>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</si>
  <si>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</si>
  <si>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</si>
  <si>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</si>
  <si>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</si>
  <si>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</si>
  <si>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</si>
  <si>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</si>
  <si>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</si>
  <si>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</si>
  <si>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</si>
  <si>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</si>
  <si>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</si>
  <si>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</si>
  <si>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</si>
  <si>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</si>
  <si>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</si>
  <si>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</si>
  <si>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</si>
  <si>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</si>
  <si>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</si>
  <si>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</si>
  <si>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</si>
  <si>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</si>
  <si>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</si>
  <si>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</si>
  <si>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</si>
  <si>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</si>
  <si>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</si>
  <si>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</si>
  <si>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</si>
  <si>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</si>
  <si>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</si>
  <si>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</si>
  <si>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</si>
  <si>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</si>
  <si>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</si>
  <si>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</si>
  <si>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</si>
  <si>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</si>
  <si>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</si>
  <si>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</si>
  <si>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</si>
  <si>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</si>
  <si>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</si>
  <si>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</si>
  <si>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</si>
  <si>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</si>
  <si>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</si>
  <si>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</si>
  <si>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</si>
  <si>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</si>
  <si>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</si>
  <si>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</si>
  <si>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</si>
  <si>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</si>
  <si>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</si>
  <si>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</si>
  <si>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</si>
  <si>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</si>
  <si>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</si>
  <si>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</si>
  <si>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</si>
  <si>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</si>
  <si>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</si>
  <si>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</si>
  <si>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</si>
  <si>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</si>
  <si>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</si>
  <si>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</si>
  <si>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</si>
  <si>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</si>
  <si>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</si>
  <si>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</si>
  <si>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</si>
  <si>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</si>
  <si>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</si>
  <si>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</si>
  <si>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</si>
  <si>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</si>
  <si>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</si>
  <si>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</si>
  <si>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</si>
  <si>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</si>
  <si>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</si>
  <si>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</si>
  <si>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</si>
  <si>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</si>
  <si>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</si>
  <si>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</si>
  <si>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</si>
  <si>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</si>
  <si>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</si>
  <si>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</si>
  <si>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</si>
  <si>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</si>
  <si>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</si>
  <si>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</si>
  <si>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</si>
  <si>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</si>
  <si>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</si>
  <si>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</si>
  <si>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</si>
  <si>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</si>
  <si>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</si>
  <si>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</si>
  <si>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</si>
  <si>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</si>
  <si>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</si>
  <si>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</si>
  <si>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</si>
  <si>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</si>
  <si>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</si>
  <si>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</si>
  <si>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</si>
  <si>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</si>
  <si>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</si>
  <si>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</si>
  <si>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</si>
  <si>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</si>
  <si>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</si>
  <si>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</si>
  <si>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</si>
  <si>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</si>
  <si>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</si>
  <si>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</si>
  <si>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</si>
  <si>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</si>
  <si>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</si>
  <si>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</si>
  <si>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</si>
  <si>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</si>
  <si>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</si>
  <si>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</si>
  <si>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</si>
  <si>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</si>
  <si>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</si>
  <si>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</si>
  <si>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</si>
  <si>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</si>
  <si>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</si>
  <si>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</si>
  <si>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</si>
  <si>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</si>
  <si>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</si>
  <si>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</si>
  <si>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</si>
  <si>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</si>
  <si>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</si>
  <si>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</si>
  <si>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</si>
  <si>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</si>
  <si>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</si>
  <si>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</si>
  <si>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</si>
  <si>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</si>
  <si>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</si>
  <si>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</si>
  <si>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</si>
  <si>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</si>
  <si>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</si>
  <si>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</si>
  <si>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</si>
  <si>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</si>
  <si>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</si>
  <si>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</si>
  <si>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</si>
  <si>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</si>
  <si>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</si>
  <si>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</si>
  <si>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</si>
  <si>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</si>
  <si>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</si>
  <si>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</si>
  <si>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</si>
  <si>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</si>
  <si>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</si>
  <si>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</si>
  <si>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</si>
  <si>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</si>
  <si>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</si>
  <si>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</si>
  <si>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</si>
  <si>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</si>
  <si>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</si>
  <si>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</si>
  <si>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</si>
  <si>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</si>
  <si>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</si>
  <si>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</si>
  <si>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</si>
  <si>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</si>
  <si>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</si>
  <si>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</si>
  <si>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</si>
  <si>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</si>
  <si>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</si>
  <si>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</si>
  <si>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</si>
  <si>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</si>
  <si>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</si>
  <si>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</si>
  <si>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</si>
  <si>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</si>
  <si>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</si>
  <si>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</si>
  <si>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</si>
  <si>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</si>
  <si>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</si>
  <si>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</si>
  <si>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</si>
  <si>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</si>
  <si>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</si>
  <si>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</si>
  <si>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</si>
  <si>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</si>
  <si>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</si>
  <si>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</si>
  <si>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</si>
  <si>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</si>
  <si>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</si>
  <si>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</si>
  <si>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</si>
  <si>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</si>
  <si>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</si>
  <si>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</si>
  <si>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</si>
  <si>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</si>
  <si>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</si>
  <si>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</si>
  <si>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</si>
  <si>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</si>
  <si>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</si>
  <si>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</si>
  <si>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</si>
  <si>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</si>
  <si>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</si>
  <si>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</si>
  <si>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</si>
  <si>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</si>
  <si>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</si>
  <si>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</si>
  <si>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</si>
  <si>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</si>
  <si>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</si>
  <si>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</si>
  <si>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</si>
  <si>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</si>
  <si>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</si>
  <si>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</si>
  <si>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</si>
  <si>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</si>
  <si>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</si>
  <si>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</si>
  <si>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</si>
  <si>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</si>
  <si>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</si>
  <si>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</si>
  <si>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</si>
  <si>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</si>
  <si>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</si>
  <si>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</si>
  <si>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</si>
  <si>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</si>
  <si>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</si>
  <si>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</si>
  <si>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</si>
  <si>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</si>
  <si>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</si>
  <si>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</si>
  <si>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</si>
  <si>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</si>
  <si>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</si>
  <si>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</si>
  <si>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</si>
  <si>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</si>
  <si>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</si>
  <si>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</si>
  <si>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</si>
  <si>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</si>
  <si>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</si>
  <si>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</si>
  <si>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</si>
  <si>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</si>
  <si>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</si>
  <si>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</si>
  <si>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</si>
  <si>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</si>
  <si>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</si>
  <si>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</si>
  <si>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</si>
  <si>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</si>
  <si>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</si>
  <si>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</si>
  <si>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</si>
  <si>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</si>
  <si>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</si>
  <si>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</si>
  <si>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</si>
  <si>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</si>
  <si>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</si>
  <si>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</si>
  <si>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</si>
  <si>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</si>
  <si>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</si>
  <si>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</si>
  <si>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</si>
  <si>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</si>
  <si>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</si>
  <si>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</si>
  <si>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</si>
  <si>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</si>
  <si>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</si>
  <si>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</si>
  <si>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</si>
  <si>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</si>
  <si>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</si>
  <si>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</si>
  <si>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</si>
  <si>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</si>
  <si>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</si>
  <si>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</si>
  <si>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</si>
  <si>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</si>
  <si>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</si>
  <si>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</si>
  <si>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</si>
  <si>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</si>
  <si>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</si>
  <si>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</si>
  <si>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</si>
  <si>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</si>
  <si>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</si>
  <si>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</si>
  <si>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</si>
  <si>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</si>
  <si>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</si>
  <si>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</si>
  <si>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</si>
  <si>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</si>
  <si>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</si>
  <si>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</si>
  <si>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</si>
  <si>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</si>
  <si>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</si>
  <si>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</si>
  <si>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</si>
  <si>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</si>
  <si>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</si>
  <si>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</si>
  <si>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</si>
  <si>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</si>
  <si>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</si>
  <si>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</si>
  <si>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</si>
  <si>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</si>
  <si>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</si>
  <si>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</si>
  <si>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</si>
  <si>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</si>
  <si>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</si>
  <si>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</si>
  <si>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</si>
  <si>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</si>
  <si>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</si>
  <si>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</si>
  <si>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</si>
  <si>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</si>
  <si>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</si>
  <si>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</si>
  <si>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</si>
  <si>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</si>
  <si>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</si>
  <si>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</si>
  <si>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</si>
  <si>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</si>
  <si>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</si>
  <si>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</si>
  <si>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</si>
  <si>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</si>
  <si>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</si>
  <si>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</si>
  <si>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</si>
  <si>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</si>
  <si>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</si>
  <si>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</si>
  <si>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</si>
  <si>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</si>
  <si>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</si>
  <si>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</si>
  <si>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</si>
  <si>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</si>
  <si>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</si>
  <si>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</si>
  <si>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</si>
  <si>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</si>
  <si>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</si>
  <si>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</si>
  <si>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Aleksandrovac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</si>
</sst>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238</c:v>
                </c:pt>
                <c:pt idx="1">
                  <c:v>247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317</c:v>
                </c:pt>
                <c:pt idx="1">
                  <c:v>339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45728"/>
        <c:axId val="153559808"/>
      </c:barChart>
      <c:catAx>
        <c:axId val="1535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59808"/>
        <c:crosses val="autoZero"/>
        <c:auto val="1"/>
        <c:lblAlgn val="ctr"/>
        <c:lblOffset val="100"/>
        <c:noMultiLvlLbl val="0"/>
      </c:catAx>
      <c:valAx>
        <c:axId val="15355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57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265</c:v>
                </c:pt>
                <c:pt idx="1">
                  <c:v>198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0368"/>
        <c:axId val="153940352"/>
      </c:barChart>
      <c:catAx>
        <c:axId val="1539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40352"/>
        <c:crosses val="autoZero"/>
        <c:auto val="1"/>
        <c:lblAlgn val="ctr"/>
        <c:lblOffset val="100"/>
        <c:noMultiLvlLbl val="0"/>
      </c:catAx>
      <c:valAx>
        <c:axId val="15394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17</c:v>
                </c:pt>
                <c:pt idx="1">
                  <c:v>26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79520"/>
        <c:axId val="153985408"/>
      </c:barChart>
      <c:catAx>
        <c:axId val="153979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85408"/>
        <c:crosses val="autoZero"/>
        <c:auto val="1"/>
        <c:lblAlgn val="ctr"/>
        <c:lblOffset val="100"/>
        <c:noMultiLvlLbl val="0"/>
      </c:catAx>
      <c:valAx>
        <c:axId val="15398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79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36096"/>
        <c:axId val="154037632"/>
      </c:barChart>
      <c:catAx>
        <c:axId val="154036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37632"/>
        <c:crosses val="autoZero"/>
        <c:auto val="1"/>
        <c:lblAlgn val="ctr"/>
        <c:lblOffset val="100"/>
        <c:noMultiLvlLbl val="0"/>
      </c:catAx>
      <c:valAx>
        <c:axId val="154037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3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6580</c:v>
                </c:pt>
                <c:pt idx="1">
                  <c:v>6205</c:v>
                </c:pt>
                <c:pt idx="2">
                  <c:v>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4016"/>
        <c:axId val="154068096"/>
      </c:barChart>
      <c:catAx>
        <c:axId val="1540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68096"/>
        <c:crosses val="autoZero"/>
        <c:auto val="1"/>
        <c:lblAlgn val="ctr"/>
        <c:lblOffset val="100"/>
        <c:noMultiLvlLbl val="0"/>
      </c:catAx>
      <c:valAx>
        <c:axId val="15406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14.897553930860186</c:v>
                </c:pt>
                <c:pt idx="1">
                  <c:v>58.83653759364563</c:v>
                </c:pt>
                <c:pt idx="2">
                  <c:v>26.265908475494175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</c:v>
                </c:pt>
                <c:pt idx="1">
                  <c:v>13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280320"/>
        <c:axId val="154281856"/>
      </c:barChart>
      <c:catAx>
        <c:axId val="1542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81856"/>
        <c:crosses val="autoZero"/>
        <c:auto val="1"/>
        <c:lblAlgn val="ctr"/>
        <c:lblOffset val="100"/>
        <c:noMultiLvlLbl val="0"/>
      </c:catAx>
      <c:valAx>
        <c:axId val="1542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28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2704"/>
        <c:axId val="154314240"/>
      </c:barChart>
      <c:catAx>
        <c:axId val="1543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auto val="1"/>
        <c:lblAlgn val="ctr"/>
        <c:lblOffset val="100"/>
        <c:noMultiLvlLbl val="0"/>
      </c:catAx>
      <c:valAx>
        <c:axId val="1543142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27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94.2</c:v>
                </c:pt>
                <c:pt idx="1">
                  <c:v>92.7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90.7</c:v>
                </c:pt>
                <c:pt idx="2">
                  <c:v>113.4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49632"/>
        <c:axId val="154555520"/>
      </c:barChart>
      <c:catAx>
        <c:axId val="15454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5520"/>
        <c:crosses val="autoZero"/>
        <c:auto val="1"/>
        <c:lblAlgn val="ctr"/>
        <c:lblOffset val="100"/>
        <c:noMultiLvlLbl val="0"/>
      </c:catAx>
      <c:valAx>
        <c:axId val="1545555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496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1235</c:v>
                </c:pt>
                <c:pt idx="1">
                  <c:v>1207</c:v>
                </c:pt>
                <c:pt idx="2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96864"/>
        <c:axId val="154598400"/>
      </c:barChart>
      <c:catAx>
        <c:axId val="1545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8400"/>
        <c:crosses val="autoZero"/>
        <c:auto val="1"/>
        <c:lblAlgn val="ctr"/>
        <c:lblOffset val="100"/>
        <c:noMultiLvlLbl val="0"/>
      </c:catAx>
      <c:valAx>
        <c:axId val="15459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32960"/>
        <c:axId val="154634496"/>
      </c:barChart>
      <c:catAx>
        <c:axId val="15463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34496"/>
        <c:crosses val="autoZero"/>
        <c:auto val="1"/>
        <c:lblAlgn val="ctr"/>
        <c:lblOffset val="100"/>
        <c:noMultiLvlLbl val="0"/>
      </c:catAx>
      <c:valAx>
        <c:axId val="15463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32960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62</c:v>
                </c:pt>
                <c:pt idx="1">
                  <c:v>61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74016"/>
        <c:axId val="153579904"/>
      </c:barChart>
      <c:catAx>
        <c:axId val="15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9904"/>
        <c:crosses val="autoZero"/>
        <c:auto val="1"/>
        <c:lblAlgn val="ctr"/>
        <c:lblOffset val="100"/>
        <c:noMultiLvlLbl val="0"/>
      </c:catAx>
      <c:valAx>
        <c:axId val="1535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4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94</c:v>
                </c:pt>
                <c:pt idx="1">
                  <c:v>92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118</c:v>
                </c:pt>
                <c:pt idx="1">
                  <c:v>133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77632"/>
        <c:axId val="154679168"/>
      </c:barChart>
      <c:catAx>
        <c:axId val="1546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79168"/>
        <c:crosses val="autoZero"/>
        <c:auto val="1"/>
        <c:lblAlgn val="ctr"/>
        <c:lblOffset val="100"/>
        <c:noMultiLvlLbl val="0"/>
      </c:catAx>
      <c:valAx>
        <c:axId val="1546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7763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1.9180431446881487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1.9406083581550679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2.1075909378102717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2.2926256882390108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2.5543821644552756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2.3016517736257782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2.504738694828053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2.5588952071486597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3.0327646899539666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3.4299124469717479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3.700695008574781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3.6961819658813977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4.1294340644462499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4.4182687968228178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4.0436862532719564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2.2294430905316363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1.796190991966784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1.3674519360953155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781952"/>
        <c:axId val="154791936"/>
      </c:barChart>
      <c:catAx>
        <c:axId val="154781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4791936"/>
        <c:crosses val="autoZero"/>
        <c:auto val="1"/>
        <c:lblAlgn val="ctr"/>
        <c:lblOffset val="100"/>
        <c:noMultiLvlLbl val="0"/>
      </c:catAx>
      <c:valAx>
        <c:axId val="1547919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4781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1.8999909739146132</c:v>
                </c:pt>
                <c:pt idx="1">
                  <c:v>2.1075909378102717</c:v>
                </c:pt>
                <c:pt idx="2">
                  <c:v>2.139182236663959</c:v>
                </c:pt>
                <c:pt idx="3">
                  <c:v>2.5137647802148209</c:v>
                </c:pt>
                <c:pt idx="4">
                  <c:v>2.5995125913891144</c:v>
                </c:pt>
                <c:pt idx="5">
                  <c:v>2.5227908656015883</c:v>
                </c:pt>
                <c:pt idx="6">
                  <c:v>2.5814604206155791</c:v>
                </c:pt>
                <c:pt idx="7">
                  <c:v>2.6220778048560338</c:v>
                </c:pt>
                <c:pt idx="8">
                  <c:v>3.0553299034208865</c:v>
                </c:pt>
                <c:pt idx="9">
                  <c:v>3.6916689231880135</c:v>
                </c:pt>
                <c:pt idx="10">
                  <c:v>3.849625417456449</c:v>
                </c:pt>
                <c:pt idx="11">
                  <c:v>3.6781297951078615</c:v>
                </c:pt>
                <c:pt idx="12">
                  <c:v>4.3054427294882212</c:v>
                </c:pt>
                <c:pt idx="13">
                  <c:v>4.5671992057044859</c:v>
                </c:pt>
                <c:pt idx="14">
                  <c:v>3.6871558804946294</c:v>
                </c:pt>
                <c:pt idx="15">
                  <c:v>1.9360953154616845</c:v>
                </c:pt>
                <c:pt idx="16">
                  <c:v>1.3900171495622349</c:v>
                </c:pt>
                <c:pt idx="17">
                  <c:v>0.83039985558263385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799104"/>
        <c:axId val="154813184"/>
      </c:barChart>
      <c:catAx>
        <c:axId val="1547991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4813184"/>
        <c:crosses val="autoZero"/>
        <c:auto val="1"/>
        <c:lblAlgn val="ctr"/>
        <c:lblOffset val="100"/>
        <c:noMultiLvlLbl val="0"/>
      </c:catAx>
      <c:valAx>
        <c:axId val="154813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9.2402464065708415E-2</c:v>
                </c:pt>
                <c:pt idx="1">
                  <c:v>6.1957868649318466E-2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1.8993839835728954</c:v>
                </c:pt>
                <c:pt idx="1">
                  <c:v>0.44403139198678232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16.036960985626283</c:v>
                </c:pt>
                <c:pt idx="1">
                  <c:v>8.9632383312680712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23.562628336755647</c:v>
                </c:pt>
                <c:pt idx="1">
                  <c:v>24.555968608013217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43.244353182751539</c:v>
                </c:pt>
                <c:pt idx="1">
                  <c:v>51.900041305245772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5.1848049281314168</c:v>
                </c:pt>
                <c:pt idx="1">
                  <c:v>5.4832713754646845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9.979466119096509</c:v>
                </c:pt>
                <c:pt idx="1">
                  <c:v>8.5914911193721597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959872"/>
        <c:axId val="154961408"/>
      </c:barChart>
      <c:catAx>
        <c:axId val="15495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61408"/>
        <c:crosses val="autoZero"/>
        <c:auto val="1"/>
        <c:lblAlgn val="ctr"/>
        <c:lblOffset val="100"/>
        <c:noMultiLvlLbl val="0"/>
      </c:catAx>
      <c:valAx>
        <c:axId val="15496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59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35.687885010266939</c:v>
                </c:pt>
                <c:pt idx="1">
                  <c:v>31.980586534489881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28.429158110882959</c:v>
                </c:pt>
                <c:pt idx="1">
                  <c:v>33.849648905410987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35.780287474332653</c:v>
                </c:pt>
                <c:pt idx="1">
                  <c:v>34.066501445683599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0.10266940451745381</c:v>
                </c:pt>
                <c:pt idx="1">
                  <c:v>0.10326311441553077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5073536"/>
        <c:axId val="155087616"/>
      </c:barChart>
      <c:catAx>
        <c:axId val="15507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087616"/>
        <c:crosses val="autoZero"/>
        <c:auto val="1"/>
        <c:lblAlgn val="ctr"/>
        <c:lblOffset val="100"/>
        <c:noMultiLvlLbl val="0"/>
      </c:catAx>
      <c:valAx>
        <c:axId val="15508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0735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5126400"/>
        <c:axId val="155128192"/>
      </c:barChart>
      <c:catAx>
        <c:axId val="15512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auto val="1"/>
        <c:lblAlgn val="ctr"/>
        <c:lblOffset val="100"/>
        <c:noMultiLvlLbl val="0"/>
      </c:catAx>
      <c:valAx>
        <c:axId val="155128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1.23</c:v>
                </c:pt>
                <c:pt idx="1">
                  <c:v>0.32</c:v>
                </c:pt>
                <c:pt idx="3">
                  <c:v>0.45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5156480"/>
        <c:axId val="155158016"/>
      </c:barChart>
      <c:catAx>
        <c:axId val="1551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158016"/>
        <c:crosses val="autoZero"/>
        <c:auto val="1"/>
        <c:lblAlgn val="ctr"/>
        <c:lblOffset val="100"/>
        <c:noMultiLvlLbl val="0"/>
      </c:catAx>
      <c:valAx>
        <c:axId val="1551580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1564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63.20062277580071</c:v>
                </c:pt>
                <c:pt idx="2">
                  <c:v>13.612855559660138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36.79937722419929</c:v>
                </c:pt>
                <c:pt idx="2">
                  <c:v>86.387144440339853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5196416"/>
        <c:axId val="155210496"/>
      </c:barChart>
      <c:catAx>
        <c:axId val="15519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210496"/>
        <c:crosses val="autoZero"/>
        <c:auto val="1"/>
        <c:lblAlgn val="ctr"/>
        <c:lblOffset val="100"/>
        <c:noMultiLvlLbl val="0"/>
      </c:catAx>
      <c:valAx>
        <c:axId val="155210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196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11.8</c:v>
                </c:pt>
                <c:pt idx="1">
                  <c:v>14.2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43648"/>
        <c:axId val="155245184"/>
      </c:barChart>
      <c:catAx>
        <c:axId val="1552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45184"/>
        <c:crosses val="autoZero"/>
        <c:auto val="1"/>
        <c:lblAlgn val="ctr"/>
        <c:lblOffset val="100"/>
        <c:noMultiLvlLbl val="0"/>
      </c:catAx>
      <c:valAx>
        <c:axId val="1552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24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90</c:v>
                </c:pt>
                <c:pt idx="1">
                  <c:v>77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78</c:v>
                </c:pt>
                <c:pt idx="1">
                  <c:v>73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304320"/>
        <c:axId val="155305856"/>
      </c:barChart>
      <c:catAx>
        <c:axId val="1553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305856"/>
        <c:crosses val="autoZero"/>
        <c:auto val="1"/>
        <c:lblAlgn val="ctr"/>
        <c:lblOffset val="100"/>
        <c:noMultiLvlLbl val="0"/>
      </c:catAx>
      <c:valAx>
        <c:axId val="155305856"/>
        <c:scaling>
          <c:orientation val="minMax"/>
          <c:max val="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30432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1396</c:v>
                </c:pt>
                <c:pt idx="1">
                  <c:v>1409</c:v>
                </c:pt>
                <c:pt idx="2">
                  <c:v>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983</c:v>
                </c:pt>
                <c:pt idx="1">
                  <c:v>992</c:v>
                </c:pt>
                <c:pt idx="2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8208"/>
        <c:axId val="153616384"/>
      </c:barChart>
      <c:catAx>
        <c:axId val="1535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16384"/>
        <c:crosses val="autoZero"/>
        <c:auto val="1"/>
        <c:lblAlgn val="ctr"/>
        <c:lblOffset val="100"/>
        <c:noMultiLvlLbl val="0"/>
      </c:catAx>
      <c:valAx>
        <c:axId val="1536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8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209</c:v>
                </c:pt>
                <c:pt idx="1">
                  <c:v>279</c:v>
                </c:pt>
                <c:pt idx="2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253</c:v>
                </c:pt>
                <c:pt idx="1">
                  <c:v>322</c:v>
                </c:pt>
                <c:pt idx="2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10432"/>
        <c:axId val="155411968"/>
      </c:barChart>
      <c:catAx>
        <c:axId val="1554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11968"/>
        <c:crosses val="autoZero"/>
        <c:auto val="1"/>
        <c:lblAlgn val="ctr"/>
        <c:lblOffset val="100"/>
        <c:noMultiLvlLbl val="0"/>
      </c:catAx>
      <c:valAx>
        <c:axId val="15541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410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22.351233671988389</c:v>
                </c:pt>
                <c:pt idx="1">
                  <c:v>22.642412637625657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27.648766328011611</c:v>
                </c:pt>
                <c:pt idx="1">
                  <c:v>31.019626615605556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15.910740203193033</c:v>
                </c:pt>
                <c:pt idx="1">
                  <c:v>19.243657252273817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13.697387518142234</c:v>
                </c:pt>
                <c:pt idx="1">
                  <c:v>16.371469602680708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9.6335268505079821</c:v>
                </c:pt>
                <c:pt idx="1">
                  <c:v>6.7975107707036866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10.758345428156749</c:v>
                </c:pt>
                <c:pt idx="1">
                  <c:v>3.925323121110579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5498368"/>
        <c:axId val="155499904"/>
      </c:barChart>
      <c:catAx>
        <c:axId val="155498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499904"/>
        <c:crosses val="autoZero"/>
        <c:auto val="1"/>
        <c:lblAlgn val="ctr"/>
        <c:lblOffset val="100"/>
        <c:noMultiLvlLbl val="0"/>
      </c:catAx>
      <c:valAx>
        <c:axId val="155499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98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46.74</c:v>
                </c:pt>
                <c:pt idx="1">
                  <c:v>45.36</c:v>
                </c:pt>
                <c:pt idx="2">
                  <c:v>6.96</c:v>
                </c:pt>
                <c:pt idx="3">
                  <c:v>0.8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49.84</c:v>
                </c:pt>
                <c:pt idx="1">
                  <c:v>40.9</c:v>
                </c:pt>
                <c:pt idx="2">
                  <c:v>8.01</c:v>
                </c:pt>
                <c:pt idx="3">
                  <c:v>1.05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5540864"/>
        <c:axId val="155559040"/>
      </c:barChart>
      <c:catAx>
        <c:axId val="15554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59040"/>
        <c:crosses val="autoZero"/>
        <c:auto val="1"/>
        <c:lblAlgn val="ctr"/>
        <c:lblOffset val="100"/>
        <c:noMultiLvlLbl val="0"/>
      </c:catAx>
      <c:valAx>
        <c:axId val="15555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40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50242</c:v>
                </c:pt>
                <c:pt idx="1">
                  <c:v>54879</c:v>
                </c:pt>
                <c:pt idx="2">
                  <c:v>61597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2688</c:v>
                </c:pt>
                <c:pt idx="1">
                  <c:v>2752</c:v>
                </c:pt>
                <c:pt idx="2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4000</c:v>
                </c:pt>
                <c:pt idx="1">
                  <c:v>4019</c:v>
                </c:pt>
                <c:pt idx="2">
                  <c:v>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14304"/>
        <c:axId val="155715840"/>
      </c:barChart>
      <c:catAx>
        <c:axId val="1557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715840"/>
        <c:crosses val="autoZero"/>
        <c:auto val="1"/>
        <c:lblAlgn val="ctr"/>
        <c:lblOffset val="100"/>
        <c:noMultiLvlLbl val="0"/>
      </c:catAx>
      <c:valAx>
        <c:axId val="1557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714304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18.2</c:v>
                </c:pt>
                <c:pt idx="1">
                  <c:v>43.1</c:v>
                </c:pt>
                <c:pt idx="2">
                  <c:v>1.5</c:v>
                </c:pt>
                <c:pt idx="3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63.300142247510671</c:v>
                </c:pt>
                <c:pt idx="1">
                  <c:v>74.068965517241381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36.699857752489329</c:v>
                </c:pt>
                <c:pt idx="1">
                  <c:v>25.931034482758619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6029312"/>
        <c:axId val="156030848"/>
      </c:barChart>
      <c:catAx>
        <c:axId val="156029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30848"/>
        <c:crosses val="autoZero"/>
        <c:auto val="1"/>
        <c:lblAlgn val="ctr"/>
        <c:lblOffset val="100"/>
        <c:noMultiLvlLbl val="0"/>
      </c:catAx>
      <c:valAx>
        <c:axId val="1560308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293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21344"/>
        <c:axId val="156139520"/>
      </c:barChart>
      <c:catAx>
        <c:axId val="1561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9520"/>
        <c:crosses val="autoZero"/>
        <c:auto val="1"/>
        <c:lblAlgn val="ctr"/>
        <c:lblOffset val="100"/>
        <c:noMultiLvlLbl val="0"/>
      </c:catAx>
      <c:valAx>
        <c:axId val="1561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2134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7.7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88672"/>
        <c:axId val="156190208"/>
      </c:barChart>
      <c:catAx>
        <c:axId val="1561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90208"/>
        <c:crosses val="autoZero"/>
        <c:auto val="1"/>
        <c:lblAlgn val="ctr"/>
        <c:lblOffset val="100"/>
        <c:noMultiLvlLbl val="0"/>
      </c:catAx>
      <c:valAx>
        <c:axId val="15619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8867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29.7</c:v>
                </c:pt>
                <c:pt idx="1">
                  <c:v>4.3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222976"/>
        <c:axId val="156224512"/>
      </c:barChart>
      <c:catAx>
        <c:axId val="1562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24512"/>
        <c:crosses val="autoZero"/>
        <c:auto val="1"/>
        <c:lblAlgn val="ctr"/>
        <c:lblOffset val="100"/>
        <c:noMultiLvlLbl val="0"/>
      </c:catAx>
      <c:valAx>
        <c:axId val="15622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2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56.6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11.11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6259072"/>
        <c:axId val="156260608"/>
      </c:barChart>
      <c:catAx>
        <c:axId val="1562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60608"/>
        <c:crosses val="autoZero"/>
        <c:auto val="1"/>
        <c:lblAlgn val="ctr"/>
        <c:lblOffset val="100"/>
        <c:noMultiLvlLbl val="0"/>
      </c:catAx>
      <c:valAx>
        <c:axId val="15626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625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301952"/>
        <c:axId val="156467584"/>
      </c:barChart>
      <c:catAx>
        <c:axId val="15630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7584"/>
        <c:crosses val="autoZero"/>
        <c:auto val="1"/>
        <c:lblAlgn val="ctr"/>
        <c:lblOffset val="100"/>
        <c:noMultiLvlLbl val="0"/>
      </c:catAx>
      <c:valAx>
        <c:axId val="15646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0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38.799999999999997</c:v>
                </c:pt>
                <c:pt idx="1">
                  <c:v>21.4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1.4</c:v>
                </c:pt>
                <c:pt idx="1">
                  <c:v>0</c:v>
                </c:pt>
                <c:pt idx="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59.8</c:v>
                </c:pt>
                <c:pt idx="1">
                  <c:v>78.599999999999994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6576000"/>
        <c:axId val="156577792"/>
      </c:barChart>
      <c:catAx>
        <c:axId val="1565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577792"/>
        <c:crosses val="autoZero"/>
        <c:auto val="1"/>
        <c:lblAlgn val="ctr"/>
        <c:lblOffset val="100"/>
        <c:noMultiLvlLbl val="0"/>
      </c:catAx>
      <c:valAx>
        <c:axId val="156577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6576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1716</c:v>
                </c:pt>
                <c:pt idx="1">
                  <c:v>1939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24768"/>
        <c:axId val="156626304"/>
      </c:barChart>
      <c:catAx>
        <c:axId val="1566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26304"/>
        <c:crosses val="autoZero"/>
        <c:auto val="1"/>
        <c:lblAlgn val="ctr"/>
        <c:lblOffset val="100"/>
        <c:noMultiLvlLbl val="0"/>
      </c:catAx>
      <c:valAx>
        <c:axId val="156626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62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6977</c:v>
                </c:pt>
                <c:pt idx="1">
                  <c:v>9273</c:v>
                </c:pt>
                <c:pt idx="2">
                  <c:v>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</c:v>
                </c:pt>
                <c:pt idx="1">
                  <c:v>30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77632"/>
        <c:axId val="156679168"/>
      </c:barChart>
      <c:catAx>
        <c:axId val="15667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79168"/>
        <c:crosses val="autoZero"/>
        <c:auto val="1"/>
        <c:lblAlgn val="ctr"/>
        <c:lblOffset val="100"/>
        <c:noMultiLvlLbl val="0"/>
      </c:catAx>
      <c:valAx>
        <c:axId val="156679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67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4.8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705920"/>
        <c:axId val="156707456"/>
      </c:barChart>
      <c:catAx>
        <c:axId val="15670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07456"/>
        <c:crosses val="autoZero"/>
        <c:auto val="1"/>
        <c:lblAlgn val="ctr"/>
        <c:lblOffset val="100"/>
        <c:noMultiLvlLbl val="0"/>
      </c:catAx>
      <c:valAx>
        <c:axId val="156707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70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22.8</c:v>
                </c:pt>
                <c:pt idx="1">
                  <c:v>23.8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34.799999999999997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832512"/>
        <c:axId val="156834048"/>
      </c:barChart>
      <c:catAx>
        <c:axId val="1568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34048"/>
        <c:crosses val="autoZero"/>
        <c:auto val="1"/>
        <c:lblAlgn val="ctr"/>
        <c:lblOffset val="100"/>
        <c:noMultiLvlLbl val="0"/>
      </c:catAx>
      <c:valAx>
        <c:axId val="156834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32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303.11</c:v>
                </c:pt>
                <c:pt idx="1">
                  <c:v>487.71800000000002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89472"/>
        <c:axId val="156891008"/>
      </c:barChart>
      <c:catAx>
        <c:axId val="15688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91008"/>
        <c:crosses val="autoZero"/>
        <c:auto val="1"/>
        <c:lblAlgn val="ctr"/>
        <c:lblOffset val="100"/>
        <c:noMultiLvlLbl val="0"/>
      </c:catAx>
      <c:valAx>
        <c:axId val="156891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8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8451.2999999999993</c:v>
                </c:pt>
                <c:pt idx="1">
                  <c:v>5082.8100000000004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7600"/>
        <c:axId val="156943488"/>
      </c:barChart>
      <c:catAx>
        <c:axId val="15693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43488"/>
        <c:crosses val="autoZero"/>
        <c:auto val="1"/>
        <c:lblAlgn val="ctr"/>
        <c:lblOffset val="100"/>
        <c:noMultiLvlLbl val="0"/>
      </c:catAx>
      <c:valAx>
        <c:axId val="1569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760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112</c:v>
                </c:pt>
                <c:pt idx="1">
                  <c:v>122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90080"/>
        <c:axId val="157020544"/>
      </c:barChart>
      <c:catAx>
        <c:axId val="15699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20544"/>
        <c:crosses val="autoZero"/>
        <c:auto val="1"/>
        <c:lblAlgn val="ctr"/>
        <c:lblOffset val="100"/>
        <c:noMultiLvlLbl val="0"/>
      </c:catAx>
      <c:valAx>
        <c:axId val="1570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900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59.4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679744"/>
        <c:axId val="153681280"/>
      </c:barChart>
      <c:catAx>
        <c:axId val="15367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81280"/>
        <c:crosses val="autoZero"/>
        <c:auto val="1"/>
        <c:lblAlgn val="ctr"/>
        <c:lblOffset val="100"/>
        <c:noMultiLvlLbl val="0"/>
      </c:catAx>
      <c:valAx>
        <c:axId val="15368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79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238</c:v>
                </c:pt>
                <c:pt idx="1">
                  <c:v>247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317</c:v>
                </c:pt>
                <c:pt idx="1">
                  <c:v>339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29120"/>
        <c:axId val="157619712"/>
      </c:barChart>
      <c:catAx>
        <c:axId val="1574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712"/>
        <c:crosses val="autoZero"/>
        <c:auto val="1"/>
        <c:lblAlgn val="ctr"/>
        <c:lblOffset val="100"/>
        <c:noMultiLvlLbl val="0"/>
      </c:catAx>
      <c:valAx>
        <c:axId val="1576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2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62</c:v>
                </c:pt>
                <c:pt idx="1">
                  <c:v>61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520064"/>
        <c:axId val="158667904"/>
      </c:barChart>
      <c:catAx>
        <c:axId val="1585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7904"/>
        <c:crosses val="autoZero"/>
        <c:auto val="1"/>
        <c:lblAlgn val="ctr"/>
        <c:lblOffset val="100"/>
        <c:noMultiLvlLbl val="0"/>
      </c:catAx>
      <c:valAx>
        <c:axId val="15866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2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1396</c:v>
                </c:pt>
                <c:pt idx="1">
                  <c:v>1409</c:v>
                </c:pt>
                <c:pt idx="2">
                  <c:v>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983</c:v>
                </c:pt>
                <c:pt idx="1">
                  <c:v>992</c:v>
                </c:pt>
                <c:pt idx="2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1520"/>
        <c:axId val="159133056"/>
      </c:barChart>
      <c:catAx>
        <c:axId val="159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33056"/>
        <c:crosses val="autoZero"/>
        <c:auto val="1"/>
        <c:lblAlgn val="ctr"/>
        <c:lblOffset val="100"/>
        <c:noMultiLvlLbl val="0"/>
      </c:catAx>
      <c:valAx>
        <c:axId val="1591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31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56.6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59.4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9969408"/>
        <c:axId val="200044928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044928"/>
        <c:crosses val="autoZero"/>
        <c:auto val="1"/>
        <c:lblAlgn val="ctr"/>
        <c:lblOffset val="100"/>
        <c:noMultiLvlLbl val="0"/>
      </c:catAx>
      <c:valAx>
        <c:axId val="20004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38.799999999999997</c:v>
                </c:pt>
                <c:pt idx="1">
                  <c:v>21.4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1.4</c:v>
                </c:pt>
                <c:pt idx="1">
                  <c:v>0</c:v>
                </c:pt>
                <c:pt idx="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59.8</c:v>
                </c:pt>
                <c:pt idx="1">
                  <c:v>78.599999999999994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00728960"/>
        <c:axId val="200730496"/>
      </c:barChart>
      <c:catAx>
        <c:axId val="2007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0730496"/>
        <c:crosses val="autoZero"/>
        <c:auto val="1"/>
        <c:lblAlgn val="ctr"/>
        <c:lblOffset val="100"/>
        <c:noMultiLvlLbl val="0"/>
      </c:catAx>
      <c:valAx>
        <c:axId val="200730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00728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1204480"/>
        <c:axId val="201206016"/>
      </c:barChart>
      <c:catAx>
        <c:axId val="20120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206016"/>
        <c:crosses val="autoZero"/>
        <c:auto val="1"/>
        <c:lblAlgn val="ctr"/>
        <c:lblOffset val="100"/>
        <c:noMultiLvlLbl val="0"/>
      </c:catAx>
      <c:valAx>
        <c:axId val="20120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20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123</c:v>
                </c:pt>
                <c:pt idx="1">
                  <c:v>89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53</c:v>
                </c:pt>
                <c:pt idx="1">
                  <c:v>158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25600"/>
        <c:axId val="202035584"/>
      </c:barChart>
      <c:catAx>
        <c:axId val="2020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035584"/>
        <c:crosses val="autoZero"/>
        <c:auto val="1"/>
        <c:lblAlgn val="ctr"/>
        <c:lblOffset val="100"/>
        <c:noMultiLvlLbl val="0"/>
      </c:catAx>
      <c:valAx>
        <c:axId val="20203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02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89216"/>
        <c:axId val="203072640"/>
      </c:barChart>
      <c:catAx>
        <c:axId val="20248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072640"/>
        <c:crosses val="autoZero"/>
        <c:auto val="1"/>
        <c:lblAlgn val="ctr"/>
        <c:lblOffset val="100"/>
        <c:noMultiLvlLbl val="0"/>
      </c:catAx>
      <c:valAx>
        <c:axId val="20307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48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595</c:v>
                </c:pt>
                <c:pt idx="1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402240"/>
        <c:axId val="203413376"/>
      </c:barChart>
      <c:catAx>
        <c:axId val="20340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413376"/>
        <c:crosses val="autoZero"/>
        <c:auto val="1"/>
        <c:lblAlgn val="ctr"/>
        <c:lblOffset val="100"/>
        <c:noMultiLvlLbl val="0"/>
      </c:catAx>
      <c:valAx>
        <c:axId val="203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0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781760"/>
        <c:axId val="153783296"/>
      </c:barChart>
      <c:catAx>
        <c:axId val="15378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83296"/>
        <c:crosses val="autoZero"/>
        <c:auto val="1"/>
        <c:lblAlgn val="ctr"/>
        <c:lblOffset val="100"/>
        <c:noMultiLvlLbl val="0"/>
      </c:catAx>
      <c:valAx>
        <c:axId val="15378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78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265</c:v>
                </c:pt>
                <c:pt idx="1">
                  <c:v>198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31776"/>
        <c:axId val="203533312"/>
      </c:barChart>
      <c:catAx>
        <c:axId val="2035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3312"/>
        <c:crosses val="autoZero"/>
        <c:auto val="1"/>
        <c:lblAlgn val="ctr"/>
        <c:lblOffset val="100"/>
        <c:noMultiLvlLbl val="0"/>
      </c:catAx>
      <c:valAx>
        <c:axId val="203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1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17</c:v>
                </c:pt>
                <c:pt idx="1">
                  <c:v>26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696384"/>
        <c:axId val="203771264"/>
      </c:barChart>
      <c:catAx>
        <c:axId val="20369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771264"/>
        <c:crosses val="autoZero"/>
        <c:auto val="1"/>
        <c:lblAlgn val="ctr"/>
        <c:lblOffset val="100"/>
        <c:noMultiLvlLbl val="0"/>
      </c:catAx>
      <c:valAx>
        <c:axId val="203771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20369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78816"/>
        <c:axId val="150184704"/>
      </c:barChart>
      <c:catAx>
        <c:axId val="1501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84704"/>
        <c:crosses val="autoZero"/>
        <c:auto val="1"/>
        <c:lblAlgn val="ctr"/>
        <c:lblOffset val="100"/>
        <c:noMultiLvlLbl val="0"/>
      </c:catAx>
      <c:valAx>
        <c:axId val="15018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7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94432"/>
        <c:axId val="150204416"/>
      </c:barChart>
      <c:catAx>
        <c:axId val="150194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4416"/>
        <c:crosses val="autoZero"/>
        <c:auto val="1"/>
        <c:lblAlgn val="ctr"/>
        <c:lblOffset val="100"/>
        <c:noMultiLvlLbl val="0"/>
      </c:catAx>
      <c:valAx>
        <c:axId val="150204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9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303.11</c:v>
                </c:pt>
                <c:pt idx="1">
                  <c:v>487.71800000000002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83776"/>
        <c:axId val="150285312"/>
      </c:barChart>
      <c:catAx>
        <c:axId val="15028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85312"/>
        <c:crosses val="autoZero"/>
        <c:auto val="1"/>
        <c:lblAlgn val="ctr"/>
        <c:lblOffset val="100"/>
        <c:noMultiLvlLbl val="0"/>
      </c:catAx>
      <c:valAx>
        <c:axId val="15028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8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6580</c:v>
                </c:pt>
                <c:pt idx="1">
                  <c:v>6205</c:v>
                </c:pt>
                <c:pt idx="2">
                  <c:v>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97600"/>
        <c:axId val="150303488"/>
      </c:barChart>
      <c:catAx>
        <c:axId val="1502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15776"/>
        <c:axId val="150317312"/>
      </c:barChart>
      <c:catAx>
        <c:axId val="150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7312"/>
        <c:crosses val="autoZero"/>
        <c:auto val="1"/>
        <c:lblAlgn val="ctr"/>
        <c:lblOffset val="100"/>
        <c:noMultiLvlLbl val="0"/>
      </c:catAx>
      <c:valAx>
        <c:axId val="1503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11.8</c:v>
                </c:pt>
                <c:pt idx="1">
                  <c:v>14.2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3696"/>
        <c:axId val="150343680"/>
      </c:barChart>
      <c:catAx>
        <c:axId val="1503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3680"/>
        <c:crosses val="autoZero"/>
        <c:auto val="1"/>
        <c:lblAlgn val="ctr"/>
        <c:lblOffset val="100"/>
        <c:noMultiLvlLbl val="0"/>
      </c:catAx>
      <c:valAx>
        <c:axId val="15034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3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14.897553930860186</c:v>
                </c:pt>
                <c:pt idx="1">
                  <c:v>58.83653759364563</c:v>
                </c:pt>
                <c:pt idx="2">
                  <c:v>26.265908475494175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</c:v>
                </c:pt>
                <c:pt idx="1">
                  <c:v>13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369024"/>
        <c:axId val="150370560"/>
      </c:barChart>
      <c:catAx>
        <c:axId val="1503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0560"/>
        <c:crosses val="autoZero"/>
        <c:auto val="1"/>
        <c:lblAlgn val="ctr"/>
        <c:lblOffset val="100"/>
        <c:noMultiLvlLbl val="0"/>
      </c:catAx>
      <c:valAx>
        <c:axId val="15037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6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123</c:v>
                </c:pt>
                <c:pt idx="1">
                  <c:v>89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53</c:v>
                </c:pt>
                <c:pt idx="1">
                  <c:v>158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43584"/>
        <c:axId val="153845120"/>
      </c:barChart>
      <c:catAx>
        <c:axId val="15384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45120"/>
        <c:crosses val="autoZero"/>
        <c:auto val="1"/>
        <c:lblAlgn val="ctr"/>
        <c:lblOffset val="100"/>
        <c:noMultiLvlLbl val="0"/>
      </c:catAx>
      <c:valAx>
        <c:axId val="1538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4358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397312"/>
        <c:axId val="150398848"/>
      </c:barChart>
      <c:catAx>
        <c:axId val="1503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8848"/>
        <c:crosses val="autoZero"/>
        <c:auto val="1"/>
        <c:lblAlgn val="ctr"/>
        <c:lblOffset val="100"/>
        <c:noMultiLvlLbl val="0"/>
      </c:catAx>
      <c:valAx>
        <c:axId val="15039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9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94.2</c:v>
                </c:pt>
                <c:pt idx="1">
                  <c:v>92.7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90.7</c:v>
                </c:pt>
                <c:pt idx="2">
                  <c:v>113.4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83648"/>
        <c:axId val="150685184"/>
      </c:barChart>
      <c:catAx>
        <c:axId val="15068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5184"/>
        <c:crosses val="autoZero"/>
        <c:auto val="1"/>
        <c:lblAlgn val="ctr"/>
        <c:lblOffset val="100"/>
        <c:noMultiLvlLbl val="0"/>
      </c:catAx>
      <c:valAx>
        <c:axId val="15068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3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1235</c:v>
                </c:pt>
                <c:pt idx="1">
                  <c:v>1207</c:v>
                </c:pt>
                <c:pt idx="2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06048"/>
        <c:axId val="150707584"/>
      </c:barChart>
      <c:catAx>
        <c:axId val="1507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07584"/>
        <c:crosses val="autoZero"/>
        <c:auto val="1"/>
        <c:lblAlgn val="ctr"/>
        <c:lblOffset val="100"/>
        <c:noMultiLvlLbl val="0"/>
      </c:catAx>
      <c:valAx>
        <c:axId val="15070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0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9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5760"/>
        <c:axId val="150727296"/>
      </c:barChart>
      <c:catAx>
        <c:axId val="1507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7296"/>
        <c:crosses val="autoZero"/>
        <c:auto val="1"/>
        <c:lblAlgn val="ctr"/>
        <c:lblOffset val="100"/>
        <c:noMultiLvlLbl val="0"/>
      </c:catAx>
      <c:valAx>
        <c:axId val="15072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5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94</c:v>
                </c:pt>
                <c:pt idx="1">
                  <c:v>92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118</c:v>
                </c:pt>
                <c:pt idx="1">
                  <c:v>133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42464"/>
        <c:axId val="150944000"/>
      </c:barChart>
      <c:catAx>
        <c:axId val="1509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44000"/>
        <c:crosses val="autoZero"/>
        <c:auto val="1"/>
        <c:lblAlgn val="ctr"/>
        <c:lblOffset val="100"/>
        <c:noMultiLvlLbl val="0"/>
      </c:catAx>
      <c:valAx>
        <c:axId val="15094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1.9180431446881487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1.9406083581550679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2.1075909378102717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2.2926256882390108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2.5543821644552756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2.3016517736257782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2.504738694828053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2.5588952071486597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3.0327646899539666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3.4299124469717479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3.700695008574781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3.6961819658813977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4.1294340644462499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4.4182687968228178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4.0436862532719564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2.2294430905316363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1.796190991966784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1.3674519360953155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132800"/>
        <c:axId val="151138688"/>
      </c:barChart>
      <c:catAx>
        <c:axId val="151132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138688"/>
        <c:crosses val="autoZero"/>
        <c:auto val="1"/>
        <c:lblAlgn val="ctr"/>
        <c:lblOffset val="100"/>
        <c:noMultiLvlLbl val="0"/>
      </c:catAx>
      <c:valAx>
        <c:axId val="1511386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132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1.8999909739146132</c:v>
                </c:pt>
                <c:pt idx="1">
                  <c:v>2.1075909378102717</c:v>
                </c:pt>
                <c:pt idx="2">
                  <c:v>2.139182236663959</c:v>
                </c:pt>
                <c:pt idx="3">
                  <c:v>2.5137647802148209</c:v>
                </c:pt>
                <c:pt idx="4">
                  <c:v>2.5995125913891144</c:v>
                </c:pt>
                <c:pt idx="5">
                  <c:v>2.5227908656015883</c:v>
                </c:pt>
                <c:pt idx="6">
                  <c:v>2.5814604206155791</c:v>
                </c:pt>
                <c:pt idx="7">
                  <c:v>2.6220778048560338</c:v>
                </c:pt>
                <c:pt idx="8">
                  <c:v>3.0553299034208865</c:v>
                </c:pt>
                <c:pt idx="9">
                  <c:v>3.6916689231880135</c:v>
                </c:pt>
                <c:pt idx="10">
                  <c:v>3.849625417456449</c:v>
                </c:pt>
                <c:pt idx="11">
                  <c:v>3.6781297951078615</c:v>
                </c:pt>
                <c:pt idx="12">
                  <c:v>4.3054427294882212</c:v>
                </c:pt>
                <c:pt idx="13">
                  <c:v>4.5671992057044859</c:v>
                </c:pt>
                <c:pt idx="14">
                  <c:v>3.6871558804946294</c:v>
                </c:pt>
                <c:pt idx="15">
                  <c:v>1.9360953154616845</c:v>
                </c:pt>
                <c:pt idx="16">
                  <c:v>1.3900171495622349</c:v>
                </c:pt>
                <c:pt idx="17">
                  <c:v>0.83039985558263385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146880"/>
        <c:axId val="151148416"/>
      </c:barChart>
      <c:catAx>
        <c:axId val="1511468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148416"/>
        <c:crosses val="autoZero"/>
        <c:auto val="1"/>
        <c:lblAlgn val="ctr"/>
        <c:lblOffset val="100"/>
        <c:noMultiLvlLbl val="0"/>
      </c:catAx>
      <c:valAx>
        <c:axId val="1511484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46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9.2402464065708415E-2</c:v>
                </c:pt>
                <c:pt idx="1">
                  <c:v>6.1957868649318466E-2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1.8993839835728954</c:v>
                </c:pt>
                <c:pt idx="1">
                  <c:v>0.44403139198678232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16.036960985626283</c:v>
                </c:pt>
                <c:pt idx="1">
                  <c:v>8.9632383312680712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23.562628336755647</c:v>
                </c:pt>
                <c:pt idx="1">
                  <c:v>24.555968608013217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43.244353182751539</c:v>
                </c:pt>
                <c:pt idx="1">
                  <c:v>51.900041305245772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5.1848049281314168</c:v>
                </c:pt>
                <c:pt idx="1">
                  <c:v>5.4832713754646845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9.979466119096509</c:v>
                </c:pt>
                <c:pt idx="1">
                  <c:v>8.5914911193721597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203200"/>
        <c:axId val="151204992"/>
      </c:barChart>
      <c:catAx>
        <c:axId val="15120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04992"/>
        <c:crosses val="autoZero"/>
        <c:auto val="1"/>
        <c:lblAlgn val="ctr"/>
        <c:lblOffset val="100"/>
        <c:noMultiLvlLbl val="0"/>
      </c:catAx>
      <c:valAx>
        <c:axId val="151204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03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35.687885010266939</c:v>
                </c:pt>
                <c:pt idx="1">
                  <c:v>31.980586534489881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28.429158110882959</c:v>
                </c:pt>
                <c:pt idx="1">
                  <c:v>33.849648905410987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35.780287474332653</c:v>
                </c:pt>
                <c:pt idx="1">
                  <c:v>34.066501445683599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0.10266940451745381</c:v>
                </c:pt>
                <c:pt idx="1">
                  <c:v>0.10326311441553077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243008"/>
        <c:axId val="151244800"/>
      </c:barChart>
      <c:catAx>
        <c:axId val="15124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44800"/>
        <c:crosses val="autoZero"/>
        <c:auto val="1"/>
        <c:lblAlgn val="ctr"/>
        <c:lblOffset val="100"/>
        <c:noMultiLvlLbl val="0"/>
      </c:catAx>
      <c:valAx>
        <c:axId val="15124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43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263104"/>
        <c:axId val="151264640"/>
      </c:barChart>
      <c:catAx>
        <c:axId val="15126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4640"/>
        <c:crosses val="autoZero"/>
        <c:auto val="1"/>
        <c:lblAlgn val="ctr"/>
        <c:lblOffset val="100"/>
        <c:noMultiLvlLbl val="0"/>
      </c:catAx>
      <c:valAx>
        <c:axId val="15126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84160"/>
        <c:axId val="153885696"/>
      </c:barChart>
      <c:catAx>
        <c:axId val="15388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85696"/>
        <c:crosses val="autoZero"/>
        <c:auto val="1"/>
        <c:lblAlgn val="ctr"/>
        <c:lblOffset val="100"/>
        <c:noMultiLvlLbl val="0"/>
      </c:catAx>
      <c:valAx>
        <c:axId val="15388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8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1.23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284736"/>
        <c:axId val="151290624"/>
      </c:barChart>
      <c:catAx>
        <c:axId val="15128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90624"/>
        <c:crosses val="autoZero"/>
        <c:auto val="1"/>
        <c:lblAlgn val="ctr"/>
        <c:lblOffset val="100"/>
        <c:noMultiLvlLbl val="0"/>
      </c:catAx>
      <c:valAx>
        <c:axId val="15129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8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63.20062277580071</c:v>
                </c:pt>
                <c:pt idx="2">
                  <c:v>13.612855559660138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36.79937722419929</c:v>
                </c:pt>
                <c:pt idx="2">
                  <c:v>86.387144440339853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304448"/>
        <c:axId val="151314432"/>
      </c:barChart>
      <c:catAx>
        <c:axId val="151304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14432"/>
        <c:crosses val="autoZero"/>
        <c:auto val="1"/>
        <c:lblAlgn val="ctr"/>
        <c:lblOffset val="100"/>
        <c:noMultiLvlLbl val="0"/>
      </c:catAx>
      <c:valAx>
        <c:axId val="151314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04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90</c:v>
                </c:pt>
                <c:pt idx="1">
                  <c:v>77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78</c:v>
                </c:pt>
                <c:pt idx="1">
                  <c:v>73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40928"/>
        <c:axId val="151342464"/>
      </c:barChart>
      <c:catAx>
        <c:axId val="1513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2464"/>
        <c:crosses val="autoZero"/>
        <c:auto val="1"/>
        <c:lblAlgn val="ctr"/>
        <c:lblOffset val="100"/>
        <c:noMultiLvlLbl val="0"/>
      </c:catAx>
      <c:valAx>
        <c:axId val="15134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40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209</c:v>
                </c:pt>
                <c:pt idx="1">
                  <c:v>279</c:v>
                </c:pt>
                <c:pt idx="2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253</c:v>
                </c:pt>
                <c:pt idx="1">
                  <c:v>322</c:v>
                </c:pt>
                <c:pt idx="2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73312"/>
        <c:axId val="151374848"/>
      </c:barChart>
      <c:catAx>
        <c:axId val="1513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74848"/>
        <c:crosses val="autoZero"/>
        <c:auto val="1"/>
        <c:lblAlgn val="ctr"/>
        <c:lblOffset val="100"/>
        <c:noMultiLvlLbl val="0"/>
      </c:catAx>
      <c:valAx>
        <c:axId val="15137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73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22.351233671988389</c:v>
                </c:pt>
                <c:pt idx="1">
                  <c:v>22.642412637625657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27.648766328011611</c:v>
                </c:pt>
                <c:pt idx="1">
                  <c:v>31.019626615605556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15.910740203193033</c:v>
                </c:pt>
                <c:pt idx="1">
                  <c:v>19.243657252273817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13.697387518142234</c:v>
                </c:pt>
                <c:pt idx="1">
                  <c:v>16.371469602680708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9.6335268505079821</c:v>
                </c:pt>
                <c:pt idx="1">
                  <c:v>6.7975107707036866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10.758345428156749</c:v>
                </c:pt>
                <c:pt idx="1">
                  <c:v>3.925323121110579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1416832"/>
        <c:axId val="151418368"/>
      </c:barChart>
      <c:catAx>
        <c:axId val="151416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18368"/>
        <c:crosses val="autoZero"/>
        <c:auto val="1"/>
        <c:lblAlgn val="ctr"/>
        <c:lblOffset val="100"/>
        <c:noMultiLvlLbl val="0"/>
      </c:catAx>
      <c:valAx>
        <c:axId val="1514183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16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46.74</c:v>
                </c:pt>
                <c:pt idx="1">
                  <c:v>45.36</c:v>
                </c:pt>
                <c:pt idx="2">
                  <c:v>6.96</c:v>
                </c:pt>
                <c:pt idx="3">
                  <c:v>0.8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49.84</c:v>
                </c:pt>
                <c:pt idx="1">
                  <c:v>40.9</c:v>
                </c:pt>
                <c:pt idx="2">
                  <c:v>8.01</c:v>
                </c:pt>
                <c:pt idx="3">
                  <c:v>1.05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438848"/>
        <c:axId val="151440384"/>
      </c:barChart>
      <c:catAx>
        <c:axId val="151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40384"/>
        <c:crosses val="autoZero"/>
        <c:auto val="1"/>
        <c:lblAlgn val="ctr"/>
        <c:lblOffset val="100"/>
        <c:noMultiLvlLbl val="0"/>
      </c:catAx>
      <c:valAx>
        <c:axId val="15144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38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50242</c:v>
                </c:pt>
                <c:pt idx="1">
                  <c:v>54879</c:v>
                </c:pt>
                <c:pt idx="2">
                  <c:v>61597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248"/>
        <c:axId val="151479424"/>
      </c:barChart>
      <c:catAx>
        <c:axId val="151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6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2688</c:v>
                </c:pt>
                <c:pt idx="1">
                  <c:v>2752</c:v>
                </c:pt>
                <c:pt idx="2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4000</c:v>
                </c:pt>
                <c:pt idx="1">
                  <c:v>4019</c:v>
                </c:pt>
                <c:pt idx="2">
                  <c:v>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01440"/>
        <c:axId val="151503232"/>
      </c:barChart>
      <c:catAx>
        <c:axId val="1515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03232"/>
        <c:crosses val="autoZero"/>
        <c:auto val="1"/>
        <c:lblAlgn val="ctr"/>
        <c:lblOffset val="100"/>
        <c:noMultiLvlLbl val="0"/>
      </c:catAx>
      <c:valAx>
        <c:axId val="15150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01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18.2</c:v>
                </c:pt>
                <c:pt idx="1">
                  <c:v>43.1</c:v>
                </c:pt>
                <c:pt idx="2">
                  <c:v>1.5</c:v>
                </c:pt>
                <c:pt idx="3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63.300142247510671</c:v>
                </c:pt>
                <c:pt idx="1">
                  <c:v>74.068965517241381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36.699857752489329</c:v>
                </c:pt>
                <c:pt idx="1">
                  <c:v>25.931034482758619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2813952"/>
        <c:axId val="152815488"/>
      </c:barChart>
      <c:catAx>
        <c:axId val="152813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815488"/>
        <c:crosses val="autoZero"/>
        <c:auto val="1"/>
        <c:lblAlgn val="ctr"/>
        <c:lblOffset val="100"/>
        <c:noMultiLvlLbl val="0"/>
      </c:catAx>
      <c:valAx>
        <c:axId val="152815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8139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595</c:v>
                </c:pt>
                <c:pt idx="1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6544"/>
        <c:axId val="153918080"/>
      </c:barChart>
      <c:catAx>
        <c:axId val="15391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18080"/>
        <c:crosses val="autoZero"/>
        <c:auto val="1"/>
        <c:lblAlgn val="ctr"/>
        <c:lblOffset val="100"/>
        <c:noMultiLvlLbl val="0"/>
      </c:catAx>
      <c:valAx>
        <c:axId val="15391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7.7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67424"/>
        <c:axId val="152973312"/>
      </c:barChart>
      <c:catAx>
        <c:axId val="1529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3312"/>
        <c:crosses val="autoZero"/>
        <c:auto val="1"/>
        <c:lblAlgn val="ctr"/>
        <c:lblOffset val="100"/>
        <c:noMultiLvlLbl val="0"/>
      </c:catAx>
      <c:valAx>
        <c:axId val="1529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6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29.7</c:v>
                </c:pt>
                <c:pt idx="1">
                  <c:v>4.3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22464"/>
        <c:axId val="153024000"/>
      </c:barChart>
      <c:catAx>
        <c:axId val="1530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24000"/>
        <c:crosses val="autoZero"/>
        <c:auto val="1"/>
        <c:lblAlgn val="ctr"/>
        <c:lblOffset val="100"/>
        <c:noMultiLvlLbl val="0"/>
      </c:catAx>
      <c:valAx>
        <c:axId val="15302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2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11.11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046016"/>
        <c:axId val="153051904"/>
      </c:barChart>
      <c:catAx>
        <c:axId val="1530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51904"/>
        <c:crosses val="autoZero"/>
        <c:auto val="1"/>
        <c:lblAlgn val="ctr"/>
        <c:lblOffset val="100"/>
        <c:noMultiLvlLbl val="0"/>
      </c:catAx>
      <c:valAx>
        <c:axId val="1530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04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1716</c:v>
                </c:pt>
                <c:pt idx="1">
                  <c:v>1939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78016"/>
        <c:axId val="153079808"/>
      </c:barChart>
      <c:catAx>
        <c:axId val="15307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79808"/>
        <c:crosses val="autoZero"/>
        <c:auto val="1"/>
        <c:lblAlgn val="ctr"/>
        <c:lblOffset val="100"/>
        <c:noMultiLvlLbl val="0"/>
      </c:catAx>
      <c:valAx>
        <c:axId val="153079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07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6977</c:v>
                </c:pt>
                <c:pt idx="1">
                  <c:v>9273</c:v>
                </c:pt>
                <c:pt idx="2">
                  <c:v>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</c:v>
                </c:pt>
                <c:pt idx="1">
                  <c:v>30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02208"/>
        <c:axId val="153103744"/>
      </c:barChart>
      <c:catAx>
        <c:axId val="15310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03744"/>
        <c:crosses val="autoZero"/>
        <c:auto val="1"/>
        <c:lblAlgn val="ctr"/>
        <c:lblOffset val="100"/>
        <c:noMultiLvlLbl val="0"/>
      </c:catAx>
      <c:valAx>
        <c:axId val="153103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102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4.8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142784"/>
        <c:axId val="153144320"/>
      </c:barChart>
      <c:catAx>
        <c:axId val="1531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4320"/>
        <c:crosses val="autoZero"/>
        <c:auto val="1"/>
        <c:lblAlgn val="ctr"/>
        <c:lblOffset val="100"/>
        <c:noMultiLvlLbl val="0"/>
      </c:catAx>
      <c:valAx>
        <c:axId val="153144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142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22.8</c:v>
                </c:pt>
                <c:pt idx="1">
                  <c:v>23.8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34.799999999999997</c:v>
                </c:pt>
                <c:pt idx="2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187456"/>
        <c:axId val="153188992"/>
      </c:barChart>
      <c:catAx>
        <c:axId val="1531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88992"/>
        <c:crosses val="autoZero"/>
        <c:auto val="1"/>
        <c:lblAlgn val="ctr"/>
        <c:lblOffset val="100"/>
        <c:noMultiLvlLbl val="0"/>
      </c:catAx>
      <c:valAx>
        <c:axId val="153188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87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8451.2999999999993</c:v>
                </c:pt>
                <c:pt idx="1">
                  <c:v>5082.8100000000004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07552"/>
        <c:axId val="153209088"/>
      </c:barChart>
      <c:catAx>
        <c:axId val="15320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09088"/>
        <c:crosses val="autoZero"/>
        <c:auto val="1"/>
        <c:lblAlgn val="ctr"/>
        <c:lblOffset val="100"/>
        <c:noMultiLvlLbl val="0"/>
      </c:catAx>
      <c:valAx>
        <c:axId val="1532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0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112</c:v>
                </c:pt>
                <c:pt idx="1">
                  <c:v>122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76</c:v>
                </c:pt>
                <c:pt idx="1">
                  <c:v>86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48512"/>
        <c:axId val="153250048"/>
      </c:barChart>
      <c:catAx>
        <c:axId val="1532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50048"/>
        <c:crosses val="autoZero"/>
        <c:auto val="1"/>
        <c:lblAlgn val="ctr"/>
        <c:lblOffset val="100"/>
        <c:noMultiLvlLbl val="0"/>
      </c:catAx>
      <c:valAx>
        <c:axId val="15325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48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11084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11074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21747</v>
      </c>
      <c r="C4" s="35">
        <v>10812</v>
      </c>
      <c r="D4" s="63">
        <v>10935</v>
      </c>
      <c r="E4" s="211"/>
    </row>
    <row r="5" spans="1:5" ht="30" x14ac:dyDescent="0.25">
      <c r="A5" s="201" t="s">
        <v>716</v>
      </c>
      <c r="B5" s="72">
        <v>23894</v>
      </c>
      <c r="C5" s="61">
        <v>10954</v>
      </c>
      <c r="D5" s="111">
        <v>12940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3033</v>
      </c>
      <c r="C4" s="71">
        <v>5851</v>
      </c>
    </row>
    <row r="5" spans="1:6" x14ac:dyDescent="0.25">
      <c r="A5" s="286" t="s">
        <v>719</v>
      </c>
      <c r="B5" s="214">
        <v>758</v>
      </c>
      <c r="C5" s="214">
        <v>818</v>
      </c>
    </row>
    <row r="6" spans="1:6" x14ac:dyDescent="0.25">
      <c r="A6" s="286" t="s">
        <v>720</v>
      </c>
      <c r="B6" s="214">
        <v>1743</v>
      </c>
      <c r="C6" s="214">
        <v>1779</v>
      </c>
    </row>
    <row r="7" spans="1:6" x14ac:dyDescent="0.25">
      <c r="A7" s="286" t="s">
        <v>721</v>
      </c>
      <c r="B7" s="214">
        <v>3442</v>
      </c>
      <c r="C7" s="214">
        <v>2725</v>
      </c>
    </row>
    <row r="8" spans="1:6" x14ac:dyDescent="0.25">
      <c r="A8" s="286" t="s">
        <v>722</v>
      </c>
      <c r="B8" s="214">
        <v>54</v>
      </c>
      <c r="C8" s="214">
        <v>125</v>
      </c>
    </row>
    <row r="9" spans="1:6" x14ac:dyDescent="0.25">
      <c r="A9" s="286" t="s">
        <v>723</v>
      </c>
      <c r="B9" s="214">
        <v>1196</v>
      </c>
      <c r="C9" s="214">
        <v>1080</v>
      </c>
    </row>
    <row r="10" spans="1:6" ht="30" x14ac:dyDescent="0.25">
      <c r="A10" s="293" t="s">
        <v>724</v>
      </c>
      <c r="B10" s="214">
        <v>2491</v>
      </c>
      <c r="C10" s="214">
        <v>295</v>
      </c>
    </row>
    <row r="11" spans="1:6" x14ac:dyDescent="0.25">
      <c r="A11" s="286" t="s">
        <v>887</v>
      </c>
      <c r="B11" s="214">
        <v>510</v>
      </c>
      <c r="C11" s="214">
        <v>622</v>
      </c>
    </row>
    <row r="12" spans="1:6" x14ac:dyDescent="0.25">
      <c r="A12" s="294" t="s">
        <v>16</v>
      </c>
      <c r="B12" s="1">
        <f>SUM(B4:B11)</f>
        <v>13227</v>
      </c>
      <c r="C12" s="1">
        <f>SUM(C4:C11)</f>
        <v>13295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2605</v>
      </c>
      <c r="C19" s="71">
        <v>3706</v>
      </c>
    </row>
    <row r="20" spans="1:3" x14ac:dyDescent="0.25">
      <c r="A20" s="286" t="s">
        <v>719</v>
      </c>
      <c r="B20" s="214">
        <v>674</v>
      </c>
      <c r="C20" s="214">
        <v>608</v>
      </c>
    </row>
    <row r="21" spans="1:3" x14ac:dyDescent="0.25">
      <c r="A21" s="286" t="s">
        <v>720</v>
      </c>
      <c r="B21" s="214">
        <v>1305</v>
      </c>
      <c r="C21" s="214">
        <v>1340</v>
      </c>
    </row>
    <row r="22" spans="1:3" x14ac:dyDescent="0.25">
      <c r="A22" s="286" t="s">
        <v>721</v>
      </c>
      <c r="B22" s="214">
        <v>3257</v>
      </c>
      <c r="C22" s="214">
        <v>2906</v>
      </c>
    </row>
    <row r="23" spans="1:3" x14ac:dyDescent="0.25">
      <c r="A23" s="286" t="s">
        <v>722</v>
      </c>
      <c r="B23" s="214">
        <v>16</v>
      </c>
      <c r="C23" s="214">
        <v>104</v>
      </c>
    </row>
    <row r="24" spans="1:3" x14ac:dyDescent="0.25">
      <c r="A24" s="286" t="s">
        <v>723</v>
      </c>
      <c r="B24" s="214">
        <v>859</v>
      </c>
      <c r="C24" s="214">
        <v>733</v>
      </c>
    </row>
    <row r="25" spans="1:3" ht="30" x14ac:dyDescent="0.25">
      <c r="A25" s="293" t="s">
        <v>724</v>
      </c>
      <c r="B25" s="214">
        <v>1981</v>
      </c>
      <c r="C25" s="214">
        <v>452</v>
      </c>
    </row>
    <row r="26" spans="1:3" x14ac:dyDescent="0.25">
      <c r="A26" s="286" t="s">
        <v>887</v>
      </c>
      <c r="B26" s="214">
        <v>348</v>
      </c>
      <c r="C26" s="214">
        <v>1175</v>
      </c>
    </row>
    <row r="27" spans="1:3" x14ac:dyDescent="0.25">
      <c r="A27" s="294" t="s">
        <v>16</v>
      </c>
      <c r="B27" s="1">
        <f>SUM(B19:B26)</f>
        <v>11045</v>
      </c>
      <c r="C27" s="1">
        <f>SUM(C19:C26)</f>
        <v>11024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76.31</v>
      </c>
      <c r="C4" s="1018">
        <v>73.91</v>
      </c>
      <c r="D4" s="1018">
        <v>79.11</v>
      </c>
      <c r="E4" s="1019">
        <v>61</v>
      </c>
      <c r="F4" s="1019">
        <v>192.9</v>
      </c>
      <c r="G4" s="1020">
        <v>46.1</v>
      </c>
      <c r="H4" s="1021">
        <v>45.4</v>
      </c>
      <c r="I4" s="1022">
        <v>46.8</v>
      </c>
      <c r="J4" s="1019">
        <v>29.7</v>
      </c>
    </row>
    <row r="5" spans="1:12" x14ac:dyDescent="0.25">
      <c r="A5" s="498">
        <v>2021</v>
      </c>
      <c r="B5" s="757">
        <v>74.5</v>
      </c>
      <c r="C5" s="758">
        <v>71.73</v>
      </c>
      <c r="D5" s="758">
        <v>77.790000000000006</v>
      </c>
      <c r="E5" s="1023">
        <v>60</v>
      </c>
      <c r="F5" s="1023">
        <v>195.9</v>
      </c>
      <c r="G5" s="1024">
        <v>46.2</v>
      </c>
      <c r="H5" s="1025">
        <v>45.5</v>
      </c>
      <c r="I5" s="1026">
        <v>46.9</v>
      </c>
      <c r="J5" s="1023">
        <v>4.3</v>
      </c>
    </row>
    <row r="6" spans="1:12" x14ac:dyDescent="0.25">
      <c r="A6" s="499">
        <v>2022</v>
      </c>
      <c r="B6" s="1011">
        <v>72.599999999999994</v>
      </c>
      <c r="C6" s="1012">
        <v>69.77</v>
      </c>
      <c r="D6" s="1012">
        <v>76.06</v>
      </c>
      <c r="E6" s="1013">
        <v>57</v>
      </c>
      <c r="F6" s="1013">
        <v>205.1</v>
      </c>
      <c r="G6" s="1014">
        <v>46.8</v>
      </c>
      <c r="H6" s="1015">
        <v>46.1</v>
      </c>
      <c r="I6" s="1016">
        <v>47.5</v>
      </c>
      <c r="J6" s="1013">
        <v>27.1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29.7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4.3</v>
      </c>
    </row>
    <row r="13" spans="1:12" x14ac:dyDescent="0.25">
      <c r="A13" s="633">
        <f t="shared" si="0"/>
        <v>2022</v>
      </c>
      <c r="B13" s="627">
        <f t="shared" si="1"/>
        <v>27.1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5629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6723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61597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2376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5965</v>
      </c>
      <c r="C5" s="70">
        <v>6688</v>
      </c>
      <c r="D5" s="55">
        <v>4000</v>
      </c>
      <c r="E5" s="110">
        <v>2688</v>
      </c>
      <c r="F5" s="55">
        <v>28.4</v>
      </c>
      <c r="G5" s="55">
        <v>34</v>
      </c>
      <c r="H5" s="110">
        <v>22.8</v>
      </c>
      <c r="I5" s="55"/>
      <c r="J5" s="70"/>
      <c r="K5" s="55"/>
      <c r="L5" s="55"/>
      <c r="M5" s="71">
        <v>94</v>
      </c>
      <c r="N5" s="71">
        <v>76</v>
      </c>
      <c r="O5" s="71">
        <v>112</v>
      </c>
    </row>
    <row r="6" spans="1:16" x14ac:dyDescent="0.25">
      <c r="A6" s="215">
        <v>2021</v>
      </c>
      <c r="B6" s="212">
        <v>5828</v>
      </c>
      <c r="C6" s="212">
        <v>6771</v>
      </c>
      <c r="D6" s="58">
        <v>4019</v>
      </c>
      <c r="E6" s="160">
        <v>2752</v>
      </c>
      <c r="F6" s="58">
        <v>29.3</v>
      </c>
      <c r="G6" s="58">
        <v>34.799999999999997</v>
      </c>
      <c r="H6" s="160">
        <v>23.8</v>
      </c>
      <c r="I6" s="58">
        <v>50242</v>
      </c>
      <c r="J6" s="212">
        <v>2379</v>
      </c>
      <c r="K6" s="58">
        <v>983</v>
      </c>
      <c r="L6" s="58">
        <v>1396</v>
      </c>
      <c r="M6" s="214">
        <v>104</v>
      </c>
      <c r="N6" s="214">
        <v>86</v>
      </c>
      <c r="O6" s="214">
        <v>122</v>
      </c>
    </row>
    <row r="7" spans="1:16" x14ac:dyDescent="0.25">
      <c r="A7" s="229">
        <v>2022</v>
      </c>
      <c r="B7" s="167">
        <v>5629</v>
      </c>
      <c r="C7" s="167">
        <v>6723</v>
      </c>
      <c r="D7" s="94">
        <v>3950</v>
      </c>
      <c r="E7" s="169">
        <v>2773</v>
      </c>
      <c r="F7" s="94">
        <v>30.3</v>
      </c>
      <c r="G7" s="58">
        <v>35.700000000000003</v>
      </c>
      <c r="H7" s="160">
        <v>25</v>
      </c>
      <c r="I7" s="94">
        <v>54879</v>
      </c>
      <c r="J7" s="167">
        <v>2401</v>
      </c>
      <c r="K7" s="94">
        <v>992</v>
      </c>
      <c r="L7" s="94">
        <v>1409</v>
      </c>
      <c r="M7" s="214">
        <v>110</v>
      </c>
      <c r="N7" s="214">
        <v>91</v>
      </c>
      <c r="O7" s="214">
        <v>129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61597</v>
      </c>
      <c r="J8" s="1072">
        <v>2376</v>
      </c>
      <c r="K8" s="1073">
        <v>995</v>
      </c>
      <c r="L8" s="1073">
        <v>1381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50242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54879</v>
      </c>
      <c r="F14" s="514">
        <f>A5</f>
        <v>2020</v>
      </c>
      <c r="G14" s="310">
        <f>IF(ISBLANK(E5),"",E5)</f>
        <v>2688</v>
      </c>
      <c r="H14" s="310">
        <f>IF(ISBLANK(D5),"",D5)</f>
        <v>4000</v>
      </c>
      <c r="K14" s="514">
        <f>A6</f>
        <v>2021</v>
      </c>
      <c r="L14" s="310">
        <f>IF(ISBLANK(L6),"",L6)</f>
        <v>1396</v>
      </c>
      <c r="M14" s="310">
        <f>IF(ISBLANK(K6),"",K6)</f>
        <v>983</v>
      </c>
    </row>
    <row r="15" spans="1:16" x14ac:dyDescent="0.25">
      <c r="A15" s="481">
        <f>A8</f>
        <v>2023</v>
      </c>
      <c r="B15" s="311">
        <f t="shared" si="0"/>
        <v>61597</v>
      </c>
      <c r="F15" s="486">
        <f t="shared" ref="F15:F16" si="1">A6</f>
        <v>2021</v>
      </c>
      <c r="G15" s="479">
        <f t="shared" ref="G15:G16" si="2">IF(ISBLANK(E6),"",E6)</f>
        <v>2752</v>
      </c>
      <c r="H15" s="479">
        <f t="shared" ref="H15:H16" si="3">IF(ISBLANK(D6),"",D6)</f>
        <v>4019</v>
      </c>
      <c r="K15" s="486">
        <f>A7</f>
        <v>2022</v>
      </c>
      <c r="L15" s="479">
        <f t="shared" ref="L15:L16" si="4">IF(ISBLANK(L7),"",L7)</f>
        <v>1409</v>
      </c>
      <c r="M15" s="479">
        <f t="shared" ref="M15:M16" si="5">IF(ISBLANK(K7),"",K7)</f>
        <v>992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2773</v>
      </c>
      <c r="H16" s="311">
        <f t="shared" si="3"/>
        <v>3950</v>
      </c>
      <c r="K16" s="481">
        <f>A8</f>
        <v>2023</v>
      </c>
      <c r="L16" s="311">
        <f t="shared" si="4"/>
        <v>1381</v>
      </c>
      <c r="M16" s="311">
        <f t="shared" si="5"/>
        <v>995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5965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5828</v>
      </c>
      <c r="C21" s="373"/>
      <c r="D21" s="197"/>
      <c r="F21" s="514">
        <f>A5</f>
        <v>2020</v>
      </c>
      <c r="G21" s="310">
        <f>IF(ISBLANK(E5),"",E5)</f>
        <v>2688</v>
      </c>
      <c r="H21" s="310">
        <f>IF(ISBLANK(D5),"",D5)</f>
        <v>4000</v>
      </c>
      <c r="K21" s="514">
        <f>A6</f>
        <v>2021</v>
      </c>
      <c r="L21" s="310">
        <f>IF(ISBLANK(L6),"",L6)</f>
        <v>1396</v>
      </c>
      <c r="M21" s="310">
        <f>IF(ISBLANK(K6),"",K6)</f>
        <v>983</v>
      </c>
    </row>
    <row r="22" spans="1:15" x14ac:dyDescent="0.25">
      <c r="A22" s="481">
        <f t="shared" si="6"/>
        <v>2022</v>
      </c>
      <c r="B22" s="311">
        <f t="shared" si="7"/>
        <v>5629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2752</v>
      </c>
      <c r="H22" s="479">
        <f t="shared" ref="H22:H23" si="10">IF(ISBLANK(D6),"",D6)</f>
        <v>4019</v>
      </c>
      <c r="K22" s="486">
        <f>A7</f>
        <v>2022</v>
      </c>
      <c r="L22" s="479">
        <f>IF(ISBLANK(L7),"",L7)</f>
        <v>1409</v>
      </c>
      <c r="M22" s="479">
        <f>IF(ISBLANK(K7),"",K7)</f>
        <v>992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2773</v>
      </c>
      <c r="H23" s="311">
        <f t="shared" si="10"/>
        <v>3950</v>
      </c>
      <c r="K23" s="481">
        <f>A8</f>
        <v>2023</v>
      </c>
      <c r="L23" s="311">
        <f>IF(ISBLANK(L8),"",L8)</f>
        <v>1381</v>
      </c>
      <c r="M23" s="311">
        <f>IF(ISBLANK(K8),"",K8)</f>
        <v>995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5965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5828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5629</v>
      </c>
      <c r="C28" s="373"/>
      <c r="D28" s="197"/>
      <c r="F28" s="514">
        <f>A5</f>
        <v>2020</v>
      </c>
      <c r="G28" s="310">
        <f>IF(ISBLANK(H5),"",H5)</f>
        <v>22.8</v>
      </c>
      <c r="H28" s="310">
        <f>IF(ISBLANK(G5),"",G5)</f>
        <v>34</v>
      </c>
      <c r="K28" s="514">
        <f>A5</f>
        <v>2020</v>
      </c>
      <c r="L28" s="310">
        <f>IF(ISBLANK(O5),"",O5)</f>
        <v>112</v>
      </c>
      <c r="M28" s="310">
        <f>IF(ISBLANK(N5),"",N5)</f>
        <v>76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23.8</v>
      </c>
      <c r="H29" s="479">
        <f t="shared" ref="H29:H30" si="15">IF(ISBLANK(G6),"",G6)</f>
        <v>34.799999999999997</v>
      </c>
      <c r="K29" s="486">
        <f t="shared" ref="K29:K30" si="16">A6</f>
        <v>2021</v>
      </c>
      <c r="L29" s="479">
        <f t="shared" ref="L29:L30" si="17">IF(ISBLANK(O6),"",O6)</f>
        <v>122</v>
      </c>
      <c r="M29" s="479">
        <f t="shared" ref="M29:M30" si="18">IF(ISBLANK(N6),"",N6)</f>
        <v>86</v>
      </c>
    </row>
    <row r="30" spans="1:15" x14ac:dyDescent="0.25">
      <c r="F30" s="481">
        <f t="shared" si="13"/>
        <v>2022</v>
      </c>
      <c r="G30" s="311">
        <f t="shared" si="14"/>
        <v>25</v>
      </c>
      <c r="H30" s="311">
        <f t="shared" si="15"/>
        <v>35.700000000000003</v>
      </c>
      <c r="K30" s="481">
        <f t="shared" si="16"/>
        <v>2022</v>
      </c>
      <c r="L30" s="311">
        <f t="shared" si="17"/>
        <v>129</v>
      </c>
      <c r="M30" s="311">
        <f t="shared" si="18"/>
        <v>91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22.8</v>
      </c>
      <c r="H35" s="310">
        <f>IF(ISBLANK(G5),"",G5)</f>
        <v>34</v>
      </c>
      <c r="K35" s="514">
        <f>A5</f>
        <v>2020</v>
      </c>
      <c r="L35" s="310">
        <f>IF(ISBLANK(O5),"",O5)</f>
        <v>112</v>
      </c>
      <c r="M35" s="310">
        <f>IF(ISBLANK(N5),"",N5)</f>
        <v>76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23.8</v>
      </c>
      <c r="H36" s="479">
        <f t="shared" ref="H36:H37" si="21">IF(ISBLANK(G6),"",G6)</f>
        <v>34.799999999999997</v>
      </c>
      <c r="K36" s="486">
        <f t="shared" ref="K36:K37" si="22">A6</f>
        <v>2021</v>
      </c>
      <c r="L36" s="479">
        <f t="shared" ref="L36:L37" si="23">IF(ISBLANK(O6),"",O6)</f>
        <v>122</v>
      </c>
      <c r="M36" s="479">
        <f t="shared" ref="M36:M37" si="24">IF(ISBLANK(N6),"",N6)</f>
        <v>86</v>
      </c>
    </row>
    <row r="37" spans="6:15" x14ac:dyDescent="0.25">
      <c r="F37" s="481">
        <f t="shared" si="19"/>
        <v>2022</v>
      </c>
      <c r="G37" s="311">
        <f t="shared" si="20"/>
        <v>25</v>
      </c>
      <c r="H37" s="311">
        <f t="shared" si="21"/>
        <v>35.700000000000003</v>
      </c>
      <c r="K37" s="481">
        <f t="shared" si="22"/>
        <v>2022</v>
      </c>
      <c r="L37" s="311">
        <f t="shared" si="23"/>
        <v>129</v>
      </c>
      <c r="M37" s="311">
        <f t="shared" si="24"/>
        <v>91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</v>
      </c>
      <c r="C6" s="35">
        <v>21.2</v>
      </c>
      <c r="D6" s="63">
        <v>18.8</v>
      </c>
      <c r="E6" s="35">
        <v>58.3</v>
      </c>
      <c r="F6" s="35">
        <v>54.8</v>
      </c>
      <c r="G6" s="35">
        <v>60.7</v>
      </c>
      <c r="H6" s="292">
        <v>21.9</v>
      </c>
      <c r="I6" s="35">
        <v>24</v>
      </c>
      <c r="J6" s="63">
        <v>20.399999999999999</v>
      </c>
      <c r="M6" s="127" t="s">
        <v>16</v>
      </c>
      <c r="N6" s="935">
        <f>IF(ISBLANK(B8),"",B8)</f>
        <v>17.600000000000001</v>
      </c>
      <c r="O6" s="935">
        <f>IF(ISBLANK(E8),"",E8)</f>
        <v>56.6</v>
      </c>
      <c r="P6" s="128">
        <f>IF(ISBLANK(H8),"",H8)</f>
        <v>25.8</v>
      </c>
    </row>
    <row r="7" spans="1:19" x14ac:dyDescent="0.25">
      <c r="A7" s="286">
        <v>2022</v>
      </c>
      <c r="B7" s="167">
        <v>17.899999999999999</v>
      </c>
      <c r="C7" s="94">
        <v>20</v>
      </c>
      <c r="D7" s="169">
        <v>16.399999999999999</v>
      </c>
      <c r="E7" s="94">
        <v>58.7</v>
      </c>
      <c r="F7" s="94">
        <v>55.6</v>
      </c>
      <c r="G7" s="94">
        <v>60.8</v>
      </c>
      <c r="H7" s="167">
        <v>23.4</v>
      </c>
      <c r="I7" s="94">
        <v>24.4</v>
      </c>
      <c r="J7" s="169">
        <v>22.8</v>
      </c>
    </row>
    <row r="8" spans="1:19" x14ac:dyDescent="0.25">
      <c r="A8" s="218">
        <v>2023</v>
      </c>
      <c r="B8" s="167">
        <v>17.600000000000001</v>
      </c>
      <c r="C8" s="94">
        <v>20</v>
      </c>
      <c r="D8" s="169">
        <v>15.8</v>
      </c>
      <c r="E8" s="94">
        <v>56.6</v>
      </c>
      <c r="F8" s="94">
        <v>52.9</v>
      </c>
      <c r="G8" s="94">
        <v>59.4</v>
      </c>
      <c r="H8" s="167">
        <v>25.8</v>
      </c>
      <c r="I8" s="94">
        <v>27.1</v>
      </c>
      <c r="J8" s="169">
        <v>24.8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59.4</v>
      </c>
      <c r="P12" s="938">
        <f>IF(ISBLANK(J8),"",J8)</f>
        <v>24.8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</v>
      </c>
      <c r="O13" s="937">
        <f>IF(ISBLANK(F8),"",F8)</f>
        <v>52.9</v>
      </c>
      <c r="P13" s="939">
        <f>IF(ISBLANK(I8),"",I8)</f>
        <v>27.1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56.6</v>
      </c>
      <c r="P20" s="940">
        <f>IF(ISBLANK(H8),"",H8)</f>
        <v>25.8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59.4</v>
      </c>
      <c r="P24" s="938">
        <f>IF(ISBLANK(J8),"",J8)</f>
        <v>24.8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</v>
      </c>
      <c r="O25" s="937">
        <f>IF(ISBLANK(F8),"",F8)</f>
        <v>52.9</v>
      </c>
      <c r="P25" s="939">
        <f>IF(ISBLANK(I8),"",I8)</f>
        <v>27.1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752433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33958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754479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34050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1544987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69726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241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1155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217468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17.100000000000001</v>
      </c>
      <c r="E20" s="600">
        <v>16.600000000000001</v>
      </c>
      <c r="F20" s="600">
        <v>18.2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43.6</v>
      </c>
      <c r="E21" s="751">
        <v>38.1</v>
      </c>
      <c r="F21" s="751">
        <v>43.1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1.1000000000000001</v>
      </c>
      <c r="E22" s="752">
        <v>1.3</v>
      </c>
      <c r="F22" s="752">
        <v>1.5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18.2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43.1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18.2</v>
      </c>
      <c r="C30" s="204" t="s">
        <v>493</v>
      </c>
    </row>
    <row r="31" spans="1:11" x14ac:dyDescent="0.25">
      <c r="A31" s="698" t="s">
        <v>1430</v>
      </c>
      <c r="B31" s="734">
        <f>F21</f>
        <v>43.1</v>
      </c>
    </row>
    <row r="32" spans="1:11" x14ac:dyDescent="0.25">
      <c r="A32" s="698" t="s">
        <v>1431</v>
      </c>
      <c r="B32" s="734">
        <f>F22</f>
        <v>1.5</v>
      </c>
    </row>
    <row r="33" spans="1:2" x14ac:dyDescent="0.25">
      <c r="A33" s="699" t="s">
        <v>1432</v>
      </c>
      <c r="B33" s="732">
        <f>100-(B30+B31+B32)</f>
        <v>37.200000000000003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234</v>
      </c>
      <c r="C4" s="71">
        <v>9</v>
      </c>
      <c r="D4" s="71">
        <v>14</v>
      </c>
      <c r="G4" s="217">
        <f>A4</f>
        <v>2021</v>
      </c>
      <c r="H4" s="289">
        <f>IF(ISBLANK(C4),"",C4)</f>
        <v>9</v>
      </c>
      <c r="I4" s="289">
        <f>IF(ISBLANK(D4),"",D4)</f>
        <v>14</v>
      </c>
    </row>
    <row r="5" spans="1:9" x14ac:dyDescent="0.25">
      <c r="A5" s="286">
        <v>2022</v>
      </c>
      <c r="B5" s="214">
        <v>236</v>
      </c>
      <c r="C5" s="214">
        <v>3</v>
      </c>
      <c r="D5" s="214">
        <v>9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241</v>
      </c>
      <c r="C6" s="168">
        <v>9</v>
      </c>
      <c r="D6" s="168">
        <v>17</v>
      </c>
      <c r="G6" s="219">
        <f t="shared" si="0"/>
        <v>2023</v>
      </c>
      <c r="H6" s="291">
        <f t="shared" si="1"/>
        <v>9</v>
      </c>
      <c r="I6" s="291">
        <f t="shared" si="2"/>
        <v>17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17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1044</v>
      </c>
      <c r="C23" s="71">
        <v>94</v>
      </c>
      <c r="D23" s="71">
        <v>118</v>
      </c>
      <c r="G23" s="217">
        <f>A23</f>
        <v>2021</v>
      </c>
      <c r="H23" s="289">
        <f>IF(ISBLANK(C23),"",C23)</f>
        <v>94</v>
      </c>
      <c r="I23" s="289">
        <f>IF(ISBLANK(D23),"",D23)</f>
        <v>118</v>
      </c>
    </row>
    <row r="24" spans="1:13" x14ac:dyDescent="0.25">
      <c r="A24" s="286">
        <v>2022</v>
      </c>
      <c r="B24" s="214">
        <v>1085</v>
      </c>
      <c r="C24" s="214">
        <v>92</v>
      </c>
      <c r="D24" s="214">
        <v>133</v>
      </c>
      <c r="G24" s="286">
        <f t="shared" ref="G24:G25" si="6">A24</f>
        <v>2022</v>
      </c>
      <c r="H24" s="290">
        <f t="shared" ref="H24:H25" si="7">IF(ISBLANK(C24),"",C24)</f>
        <v>92</v>
      </c>
      <c r="I24" s="290">
        <f t="shared" ref="I24:I25" si="8">IF(ISBLANK(D24),"",D24)</f>
        <v>133</v>
      </c>
    </row>
    <row r="25" spans="1:13" x14ac:dyDescent="0.25">
      <c r="A25" s="218">
        <v>2023</v>
      </c>
      <c r="B25" s="168">
        <v>1155</v>
      </c>
      <c r="C25" s="168">
        <v>87</v>
      </c>
      <c r="D25" s="168">
        <v>156</v>
      </c>
      <c r="G25" s="219">
        <f t="shared" si="6"/>
        <v>2023</v>
      </c>
      <c r="H25" s="291">
        <f t="shared" si="7"/>
        <v>87</v>
      </c>
      <c r="I25" s="291">
        <f t="shared" si="8"/>
        <v>156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94</v>
      </c>
      <c r="I31" s="289">
        <f>IF(ISBLANK(D23),"",D23)</f>
        <v>118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92</v>
      </c>
      <c r="I32" s="290">
        <f t="shared" si="10"/>
        <v>133</v>
      </c>
    </row>
    <row r="33" spans="7:9" x14ac:dyDescent="0.25">
      <c r="G33" s="219">
        <f t="shared" si="9"/>
        <v>2023</v>
      </c>
      <c r="H33" s="291">
        <f t="shared" ref="H33:I33" si="11">IF(ISBLANK(C25),"",C25)</f>
        <v>87</v>
      </c>
      <c r="I33" s="291">
        <f t="shared" si="11"/>
        <v>156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222335</v>
      </c>
      <c r="C4" s="1077">
        <v>9441</v>
      </c>
      <c r="D4" s="110">
        <v>567532</v>
      </c>
      <c r="E4" s="70">
        <v>24098</v>
      </c>
      <c r="F4" s="1076">
        <v>14857</v>
      </c>
      <c r="G4" s="70">
        <v>631</v>
      </c>
      <c r="H4" s="1078">
        <v>1300374</v>
      </c>
      <c r="I4" s="1077">
        <v>55215</v>
      </c>
    </row>
    <row r="5" spans="1:9" x14ac:dyDescent="0.25">
      <c r="A5" s="587">
        <v>2021</v>
      </c>
      <c r="B5" s="1079">
        <v>267644</v>
      </c>
      <c r="C5" s="1080">
        <v>11590</v>
      </c>
      <c r="D5" s="160">
        <v>613127</v>
      </c>
      <c r="E5" s="212">
        <v>26550</v>
      </c>
      <c r="F5" s="1079">
        <v>20265</v>
      </c>
      <c r="G5" s="212">
        <v>878</v>
      </c>
      <c r="H5" s="1081">
        <v>1609258</v>
      </c>
      <c r="I5" s="1080">
        <v>69686</v>
      </c>
    </row>
    <row r="6" spans="1:9" x14ac:dyDescent="0.25">
      <c r="A6" s="588">
        <v>2022</v>
      </c>
      <c r="B6" s="1082">
        <v>281571</v>
      </c>
      <c r="C6" s="1083">
        <v>12707</v>
      </c>
      <c r="D6" s="169">
        <v>665597</v>
      </c>
      <c r="E6" s="167">
        <v>30039</v>
      </c>
      <c r="F6" s="1082">
        <v>23632</v>
      </c>
      <c r="G6" s="167">
        <v>1067</v>
      </c>
      <c r="H6" s="1084">
        <v>1544987</v>
      </c>
      <c r="I6" s="1083">
        <v>69726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105153</v>
      </c>
      <c r="C4" s="1076">
        <v>616757</v>
      </c>
      <c r="D4" s="1077">
        <v>26188</v>
      </c>
      <c r="E4" s="1076">
        <v>636220</v>
      </c>
      <c r="F4" s="1077">
        <v>27015</v>
      </c>
    </row>
    <row r="5" spans="1:6" x14ac:dyDescent="0.25">
      <c r="A5" s="480">
        <v>2021</v>
      </c>
      <c r="B5" s="1081">
        <v>116264</v>
      </c>
      <c r="C5" s="1079">
        <v>723702</v>
      </c>
      <c r="D5" s="1080">
        <v>31339</v>
      </c>
      <c r="E5" s="1079">
        <v>720854</v>
      </c>
      <c r="F5" s="1080">
        <v>31215</v>
      </c>
    </row>
    <row r="6" spans="1:6" ht="15.75" thickBot="1" x14ac:dyDescent="0.3">
      <c r="A6" s="960">
        <v>2022</v>
      </c>
      <c r="B6" s="1085">
        <v>217468</v>
      </c>
      <c r="C6" s="1086">
        <v>752433</v>
      </c>
      <c r="D6" s="1087">
        <v>33958</v>
      </c>
      <c r="E6" s="1086">
        <v>754479</v>
      </c>
      <c r="F6" s="1087">
        <v>34050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Aleksandrovac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22158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29.6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-21.8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72.599999999999994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205.1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21747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23894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615</v>
      </c>
      <c r="C63" s="548">
        <f>IF(ISBLANK('DEM2'!C7),"-",'DEM2'!C7)</f>
        <v>599</v>
      </c>
      <c r="D63" s="548"/>
      <c r="E63" s="548">
        <f>IF(ISBLANK('DEM2'!D8),"-",'DEM2'!D8)</f>
        <v>600</v>
      </c>
      <c r="F63" s="548">
        <f>IF(ISBLANK('DEM2'!C8),"-",'DEM2'!C8)</f>
        <v>607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735</v>
      </c>
      <c r="C64" s="317">
        <f>IF(ISBLANK('DEM2'!F7),"-",'DEM2'!F7)</f>
        <v>770</v>
      </c>
      <c r="D64" s="789"/>
      <c r="E64" s="317">
        <f>IF(ISBLANK('DEM2'!G8),"-",'DEM2'!G8)</f>
        <v>722</v>
      </c>
      <c r="F64" s="317">
        <f>IF(ISBLANK('DEM2'!F8),"-",'DEM2'!F8)</f>
        <v>755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440</v>
      </c>
      <c r="C65" s="345">
        <f>IF(ISBLANK('DEM2'!I7),"-",'DEM2'!I7)</f>
        <v>474</v>
      </c>
      <c r="D65" s="393"/>
      <c r="E65" s="345">
        <f>IF(ISBLANK('DEM2'!J8),"-",'DEM2'!J8)</f>
        <v>406</v>
      </c>
      <c r="F65" s="345">
        <f>IF(ISBLANK('DEM2'!I8),"-",'DEM2'!I8)</f>
        <v>432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1672</v>
      </c>
      <c r="C66" s="348">
        <f>IF(ISBLANK('DEM2'!L7),"-",'DEM2'!L7)</f>
        <v>1709</v>
      </c>
      <c r="D66" s="394"/>
      <c r="E66" s="348">
        <f>IF(ISBLANK('DEM2'!M8),"-",'DEM2'!M8)</f>
        <v>1623</v>
      </c>
      <c r="F66" s="348">
        <f>IF(ISBLANK('DEM2'!L8),"-",'DEM2'!L8)</f>
        <v>1678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1827</v>
      </c>
      <c r="C67" s="345">
        <f>IF(ISBLANK('DEM2'!O7),"-",'DEM2'!O7)</f>
        <v>1885</v>
      </c>
      <c r="D67" s="393"/>
      <c r="E67" s="345">
        <f>IF(ISBLANK('DEM2'!P8),"-",'DEM2'!P8)</f>
        <v>1584</v>
      </c>
      <c r="F67" s="345">
        <f>IF(ISBLANK('DEM2'!O8),"-",'DEM2'!O8)</f>
        <v>1692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7089</v>
      </c>
      <c r="C68" s="317">
        <f>IF(ISBLANK('DEM2'!R7),"-",'DEM2'!R7)</f>
        <v>7462</v>
      </c>
      <c r="D68" s="395"/>
      <c r="E68" s="317">
        <f>IF(ISBLANK('DEM2'!S8),"-",'DEM2'!S8)</f>
        <v>6692</v>
      </c>
      <c r="F68" s="317">
        <f>IF(ISBLANK('DEM2'!R8),"-",'DEM2'!R8)</f>
        <v>6962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11555</v>
      </c>
      <c r="C69" s="463">
        <f>IF(ISBLANK('DEM2'!U7),"-",'DEM2'!U7)</f>
        <v>11538</v>
      </c>
      <c r="D69" s="799"/>
      <c r="E69" s="463">
        <f>IF(ISBLANK('DEM2'!V8),"-",'DEM2'!V8)</f>
        <v>11084</v>
      </c>
      <c r="F69" s="463">
        <f>IF(ISBLANK('DEM2'!U8),"-",'DEM2'!U8)</f>
        <v>11074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6.7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5629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6723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61597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2376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35.299999999999997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97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1544987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69726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665597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398936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30039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281571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12707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23632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1067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752433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33958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754479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34050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1155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217468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5543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6457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3676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12339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5414</v>
      </c>
      <c r="C300" s="808">
        <f>IF(ISBLANK(POLJ3!C4),"-",POLJ3!C4)</f>
        <v>737</v>
      </c>
      <c r="D300" s="1160">
        <f>IF(ISBLANK(POLJ3!D4),"-",POLJ3!D4)</f>
        <v>4677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8992</v>
      </c>
      <c r="C301" s="789">
        <f>IF(ISBLANK(POLJ3!C5),"-",POLJ3!C5)</f>
        <v>5683</v>
      </c>
      <c r="D301" s="1161">
        <f>IF(ISBLANK(POLJ3!D5),"-",POLJ3!D5)</f>
        <v>3309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125</v>
      </c>
      <c r="C303" s="791">
        <f>IF(ISBLANK(POLJ3!C7),"-",POLJ3!C7)</f>
        <v>44</v>
      </c>
      <c r="D303" s="1163">
        <f>IF(ISBLANK(POLJ3!D7),"-",POLJ3!D7)</f>
        <v>81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5543</v>
      </c>
      <c r="C304" s="807">
        <f>IF(ISBLANK(POLJ3!C8),"-",POLJ3!C8)</f>
        <v>654</v>
      </c>
      <c r="D304" s="1164">
        <f>IF(ISBLANK(POLJ3!D8),"-",POLJ3!D8)</f>
        <v>4889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74.069999999999993</v>
      </c>
      <c r="C310" s="1165"/>
      <c r="D310" s="3"/>
      <c r="E310" s="5"/>
      <c r="F310" s="5"/>
      <c r="G310" s="815" t="s">
        <v>854</v>
      </c>
      <c r="H310" s="816">
        <f>IF(ISBLANK(POLJ2!H3),"-",POLJ2!H3)</f>
        <v>4308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6821.13</v>
      </c>
      <c r="C311" s="1154"/>
      <c r="D311" s="3"/>
      <c r="E311" s="5"/>
      <c r="F311" s="5"/>
      <c r="G311" s="810" t="s">
        <v>855</v>
      </c>
      <c r="H311" s="248">
        <f>IF(ISBLANK(POLJ2!H4),"-",POLJ2!H4)</f>
        <v>16971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2958.01</v>
      </c>
      <c r="C312" s="1154"/>
      <c r="D312" s="3"/>
      <c r="E312" s="5"/>
      <c r="F312" s="5"/>
      <c r="G312" s="810" t="s">
        <v>856</v>
      </c>
      <c r="H312" s="248">
        <f>IF(ISBLANK(POLJ2!H5),"-",POLJ2!H5)</f>
        <v>15776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1530.56</v>
      </c>
      <c r="C313" s="1154"/>
      <c r="D313" s="3"/>
      <c r="E313" s="5"/>
      <c r="F313" s="5"/>
      <c r="G313" s="812" t="s">
        <v>857</v>
      </c>
      <c r="H313" s="249">
        <f>IF(ISBLANK(POLJ2!H6),"-",POLJ2!H6)</f>
        <v>404577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7.46</v>
      </c>
      <c r="C314" s="1154"/>
      <c r="D314" s="3"/>
      <c r="E314" s="5"/>
      <c r="F314" s="5"/>
      <c r="G314" s="814" t="s">
        <v>847</v>
      </c>
      <c r="H314" s="817">
        <f>IF(ISBLANK(POLJ2!H7),"-",POLJ2!H7)</f>
        <v>441632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2826.33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14217.56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13.1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597</v>
      </c>
      <c r="I364" s="808">
        <f>IF(ISBLANK(OBRAZ2!I6),"-",OBRAZ2!I6)</f>
        <v>412</v>
      </c>
      <c r="J364" s="808">
        <f>IF(ISBLANK(OBRAZ2!J6),"-",OBRAZ2!J6)</f>
        <v>185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369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23</v>
      </c>
      <c r="I365" s="416">
        <f>IF(ISBLANK(OBRAZ2!I7),"-",OBRAZ2!I7)</f>
        <v>23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81.8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69</v>
      </c>
      <c r="I366" s="807">
        <f>IF(ISBLANK(OBRAZ2!I8),"-",OBRAZ2!I8)</f>
        <v>69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174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17.264957264957264</v>
      </c>
      <c r="I375" s="850">
        <f>IF(ISBLANK(OBRAZ2!C12),"-",OBRAZ2!C21)</f>
        <v>20.435510887772192</v>
      </c>
      <c r="J375" s="850">
        <f>IF(ISBLANK(OBRAZ2!D12),"-",OBRAZ2!D21)</f>
        <v>18.456375838926174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52.991452991452995</v>
      </c>
      <c r="I377" s="851">
        <f>IF(ISBLANK(OBRAZ2!C14),"-",OBRAZ2!C23)</f>
        <v>49.916247906197654</v>
      </c>
      <c r="J377" s="851">
        <f>IF(ISBLANK(OBRAZ2!D14),"-",OBRAZ2!D23)</f>
        <v>52.348993288590606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10.427350427350428</v>
      </c>
      <c r="I379" s="851">
        <f>IF(ISBLANK(OBRAZ2!C16),"-",OBRAZ2!C25)</f>
        <v>10.217755443886096</v>
      </c>
      <c r="J379" s="851">
        <f>IF(ISBLANK(OBRAZ2!D16),"-",OBRAZ2!D25)</f>
        <v>10.067114093959731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19.316239316239319</v>
      </c>
      <c r="I380" s="852">
        <f>IF(ISBLANK(OBRAZ2!C17),"-",OBRAZ2!C26)</f>
        <v>19.430485762144052</v>
      </c>
      <c r="J380" s="852">
        <f>IF(ISBLANK(OBRAZ2!D17),"-",OBRAZ2!D26)</f>
        <v>19.127516778523489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445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537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258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188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965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2418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53.7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99.4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236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4374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223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1248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191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137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63.4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487.71800000000002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6531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3863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13534.11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15.98874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23</v>
      </c>
      <c r="D696" s="3"/>
      <c r="E696" s="5"/>
      <c r="F696" s="5"/>
      <c r="G696" s="837">
        <v>2012</v>
      </c>
      <c r="H696" s="835">
        <f>IF(ISBLANK(INDEKSI2!B5),"-",INDEKSI2!B5)</f>
        <v>30.04</v>
      </c>
      <c r="I696" s="835">
        <f>IF(ISBLANK(INDEKSI2!C5),"-",INDEKSI2!C5)</f>
        <v>74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51.6</v>
      </c>
      <c r="D697" s="3"/>
      <c r="E697" s="5"/>
      <c r="F697" s="5"/>
      <c r="G697" s="838">
        <v>2013</v>
      </c>
      <c r="H697" s="559">
        <f>IF(ISBLANK(INDEKSI2!B6),"-",INDEKSI2!B6)</f>
        <v>30.96</v>
      </c>
      <c r="I697" s="559">
        <f>IF(ISBLANK(INDEKSI2!C6),"-",INDEKSI2!C6)</f>
        <v>83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32.4</v>
      </c>
      <c r="I698" s="836">
        <f>IF(ISBLANK(INDEKSI2!C7),"-",INDEKSI2!C7)</f>
        <v>77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5114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35.299999999999997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15.98874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51.6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29.29</v>
      </c>
      <c r="C4" s="721">
        <v>88</v>
      </c>
      <c r="D4" s="710"/>
      <c r="E4" s="711"/>
      <c r="F4" s="712"/>
    </row>
    <row r="5" spans="1:6" x14ac:dyDescent="0.25">
      <c r="A5" s="286">
        <v>2012</v>
      </c>
      <c r="B5" s="614">
        <v>30.04</v>
      </c>
      <c r="C5" s="722">
        <v>74</v>
      </c>
      <c r="D5" s="713"/>
      <c r="E5" s="641"/>
      <c r="F5" s="714"/>
    </row>
    <row r="6" spans="1:6" x14ac:dyDescent="0.25">
      <c r="A6" s="286">
        <v>2013</v>
      </c>
      <c r="B6" s="614">
        <v>30.96</v>
      </c>
      <c r="C6" s="722">
        <v>83</v>
      </c>
      <c r="D6" s="715">
        <v>15.98874</v>
      </c>
      <c r="E6" s="609">
        <v>23</v>
      </c>
      <c r="F6" s="716">
        <v>51.6</v>
      </c>
    </row>
    <row r="7" spans="1:6" x14ac:dyDescent="0.25">
      <c r="A7" s="219">
        <v>2014</v>
      </c>
      <c r="B7" s="615">
        <v>32.4</v>
      </c>
      <c r="C7" s="723">
        <v>77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5543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3676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6457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74.069999999999993</v>
      </c>
      <c r="G3" s="217" t="s">
        <v>765</v>
      </c>
      <c r="H3" s="71">
        <v>4308</v>
      </c>
    </row>
    <row r="4" spans="1:9" x14ac:dyDescent="0.25">
      <c r="A4" s="286" t="s">
        <v>760</v>
      </c>
      <c r="B4" s="214">
        <v>6821.13</v>
      </c>
      <c r="G4" s="286" t="s">
        <v>766</v>
      </c>
      <c r="H4" s="214">
        <v>16971</v>
      </c>
    </row>
    <row r="5" spans="1:9" x14ac:dyDescent="0.25">
      <c r="A5" s="286" t="s">
        <v>761</v>
      </c>
      <c r="B5" s="214">
        <v>2958.01</v>
      </c>
      <c r="G5" s="286" t="s">
        <v>767</v>
      </c>
      <c r="H5" s="214">
        <v>15776</v>
      </c>
    </row>
    <row r="6" spans="1:9" x14ac:dyDescent="0.25">
      <c r="A6" s="286" t="s">
        <v>762</v>
      </c>
      <c r="B6" s="214">
        <v>1530.56</v>
      </c>
      <c r="G6" s="286" t="s">
        <v>768</v>
      </c>
      <c r="H6" s="214">
        <v>404577</v>
      </c>
    </row>
    <row r="7" spans="1:9" x14ac:dyDescent="0.25">
      <c r="A7" s="286" t="s">
        <v>763</v>
      </c>
      <c r="B7" s="214">
        <v>7.46</v>
      </c>
      <c r="G7" s="1" t="s">
        <v>24</v>
      </c>
      <c r="H7" s="288">
        <v>441632</v>
      </c>
    </row>
    <row r="8" spans="1:9" x14ac:dyDescent="0.25">
      <c r="A8" s="287" t="s">
        <v>764</v>
      </c>
      <c r="B8" s="73">
        <v>2826.33</v>
      </c>
    </row>
    <row r="9" spans="1:9" x14ac:dyDescent="0.25">
      <c r="A9" s="1" t="s">
        <v>24</v>
      </c>
      <c r="B9" s="288">
        <v>14217.56</v>
      </c>
      <c r="I9" s="41" t="s">
        <v>876</v>
      </c>
    </row>
    <row r="10" spans="1:9" x14ac:dyDescent="0.25">
      <c r="G10" s="29" t="s">
        <v>775</v>
      </c>
      <c r="H10" s="58">
        <v>12339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5414</v>
      </c>
      <c r="C4" s="55">
        <v>737</v>
      </c>
      <c r="D4" s="110">
        <v>4677</v>
      </c>
    </row>
    <row r="5" spans="1:4" ht="30" customHeight="1" x14ac:dyDescent="0.25">
      <c r="A5" s="274" t="s">
        <v>884</v>
      </c>
      <c r="B5" s="212">
        <v>8992</v>
      </c>
      <c r="C5" s="58">
        <v>5683</v>
      </c>
      <c r="D5" s="160">
        <v>3309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125</v>
      </c>
      <c r="C7" s="58">
        <v>44</v>
      </c>
      <c r="D7" s="160">
        <v>81</v>
      </c>
    </row>
    <row r="8" spans="1:4" x14ac:dyDescent="0.25">
      <c r="A8" s="201" t="s">
        <v>774</v>
      </c>
      <c r="B8" s="72">
        <v>5543</v>
      </c>
      <c r="C8" s="61">
        <v>654</v>
      </c>
      <c r="D8" s="111">
        <v>4889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63.20062277580071</v>
      </c>
      <c r="C15" s="278">
        <f>D5/B5*100</f>
        <v>36.79937722419929</v>
      </c>
    </row>
    <row r="16" spans="1:4" ht="30" x14ac:dyDescent="0.25">
      <c r="A16" s="279" t="s">
        <v>821</v>
      </c>
      <c r="B16" s="283">
        <f>C4/B4*100</f>
        <v>13.612855559660138</v>
      </c>
      <c r="C16" s="280">
        <f>D4/B4*100</f>
        <v>86.387144440339853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63.20062277580071</v>
      </c>
      <c r="C22" s="278">
        <f t="shared" si="0"/>
        <v>36.79937722419929</v>
      </c>
    </row>
    <row r="23" spans="1:3" ht="30" x14ac:dyDescent="0.25">
      <c r="A23" s="279" t="s">
        <v>858</v>
      </c>
      <c r="B23" s="285">
        <f t="shared" si="0"/>
        <v>13.612855559660138</v>
      </c>
      <c r="C23" s="284">
        <f t="shared" si="0"/>
        <v>86.387144440339853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13.1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369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81.8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621</v>
      </c>
      <c r="C6" s="973">
        <v>429</v>
      </c>
      <c r="D6" s="945">
        <v>192</v>
      </c>
      <c r="E6" s="973">
        <v>585</v>
      </c>
      <c r="F6" s="973">
        <v>423</v>
      </c>
      <c r="G6" s="945">
        <v>162</v>
      </c>
      <c r="H6" s="599">
        <v>597</v>
      </c>
      <c r="I6" s="616">
        <v>412</v>
      </c>
      <c r="J6" s="945">
        <v>185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59</v>
      </c>
      <c r="C7" s="975">
        <v>59</v>
      </c>
      <c r="D7" s="976">
        <v>0</v>
      </c>
      <c r="E7" s="975">
        <v>60</v>
      </c>
      <c r="F7" s="975">
        <v>60</v>
      </c>
      <c r="G7" s="976">
        <v>0</v>
      </c>
      <c r="H7" s="753">
        <v>23</v>
      </c>
      <c r="I7" s="690">
        <v>23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75</v>
      </c>
      <c r="C8" s="978">
        <v>75</v>
      </c>
      <c r="D8" s="979">
        <v>0</v>
      </c>
      <c r="E8" s="978">
        <v>102</v>
      </c>
      <c r="F8" s="978">
        <v>102</v>
      </c>
      <c r="G8" s="979">
        <v>0</v>
      </c>
      <c r="H8" s="754">
        <v>69</v>
      </c>
      <c r="I8" s="691">
        <v>69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101</v>
      </c>
      <c r="C12" s="600">
        <v>122</v>
      </c>
      <c r="D12" s="600">
        <v>110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310</v>
      </c>
      <c r="C14" s="751">
        <v>298</v>
      </c>
      <c r="D14" s="751">
        <v>312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</v>
      </c>
      <c r="C16" s="1029">
        <v>61</v>
      </c>
      <c r="D16" s="751">
        <v>60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113</v>
      </c>
      <c r="C17" s="752">
        <v>116</v>
      </c>
      <c r="D17" s="752">
        <v>114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17.264957264957264</v>
      </c>
      <c r="C21" s="289">
        <f>C12/SUM(C12:C17)*100</f>
        <v>20.435510887772192</v>
      </c>
      <c r="D21" s="289">
        <f>D12/SUM(D12:D17)*100</f>
        <v>18.456375838926174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52.991452991452995</v>
      </c>
      <c r="C23" s="290">
        <f>C14/SUM(C12:C17)*100</f>
        <v>49.916247906197654</v>
      </c>
      <c r="D23" s="290">
        <f>D14/SUM(D12:D17)*100</f>
        <v>52.348993288590606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10.427350427350428</v>
      </c>
      <c r="C25" s="290">
        <f>C16/SUM(C12:C17)*100</f>
        <v>10.217755443886096</v>
      </c>
      <c r="D25" s="290">
        <f>D16/SUM(D12:D17)*100</f>
        <v>10.067114093959731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19.316239316239319</v>
      </c>
      <c r="C26" s="291">
        <f>C17/SUM(C12:C17)*100</f>
        <v>19.430485762144052</v>
      </c>
      <c r="D26" s="291">
        <f>D17/SUM(D12:D17)*100</f>
        <v>19.127516778523489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38.799999999999997</v>
      </c>
      <c r="C7" s="600">
        <v>21.4</v>
      </c>
      <c r="D7" s="600">
        <v>21.4</v>
      </c>
    </row>
    <row r="8" spans="1:6" x14ac:dyDescent="0.25">
      <c r="A8" s="695" t="s">
        <v>944</v>
      </c>
      <c r="B8" s="751">
        <v>1.4</v>
      </c>
      <c r="C8" s="751">
        <v>0</v>
      </c>
      <c r="D8" s="751">
        <v>8.1999999999999993</v>
      </c>
    </row>
    <row r="9" spans="1:6" x14ac:dyDescent="0.25">
      <c r="A9" s="696" t="s">
        <v>224</v>
      </c>
      <c r="B9" s="752">
        <v>59.8</v>
      </c>
      <c r="C9" s="752">
        <v>78.599999999999994</v>
      </c>
      <c r="D9" s="752">
        <v>70.400000000000006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38.799999999999997</v>
      </c>
      <c r="C13" s="697">
        <f t="shared" ref="C13:D13" si="1">IF(ISBLANK(C7),"",C7)</f>
        <v>21.4</v>
      </c>
      <c r="D13" s="697">
        <f t="shared" si="1"/>
        <v>21.4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1.4</v>
      </c>
      <c r="C14" s="698">
        <f t="shared" si="2"/>
        <v>0</v>
      </c>
      <c r="D14" s="698">
        <f t="shared" si="2"/>
        <v>8.1999999999999993</v>
      </c>
    </row>
    <row r="15" spans="1:6" x14ac:dyDescent="0.25">
      <c r="A15" s="702" t="s">
        <v>1630</v>
      </c>
      <c r="B15" s="699">
        <f t="shared" si="2"/>
        <v>59.8</v>
      </c>
      <c r="C15" s="699">
        <f t="shared" si="2"/>
        <v>78.599999999999994</v>
      </c>
      <c r="D15" s="699">
        <f t="shared" si="2"/>
        <v>70.400000000000006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38.799999999999997</v>
      </c>
      <c r="C18" s="697">
        <f t="shared" ref="C18:D18" si="4">IF(ISBLANK(C7),"",C7)</f>
        <v>21.4</v>
      </c>
      <c r="D18" s="697">
        <f t="shared" si="4"/>
        <v>21.4</v>
      </c>
    </row>
    <row r="19" spans="1:5" x14ac:dyDescent="0.25">
      <c r="A19" s="701" t="s">
        <v>1632</v>
      </c>
      <c r="B19" s="698">
        <f t="shared" ref="B19:D20" si="5">IF(ISBLANK(B8),"",B8)</f>
        <v>1.4</v>
      </c>
      <c r="C19" s="698">
        <f t="shared" si="5"/>
        <v>0</v>
      </c>
      <c r="D19" s="698">
        <f t="shared" si="5"/>
        <v>8.1999999999999993</v>
      </c>
    </row>
    <row r="20" spans="1:5" x14ac:dyDescent="0.25">
      <c r="A20" s="702" t="s">
        <v>1633</v>
      </c>
      <c r="B20" s="699">
        <f t="shared" si="5"/>
        <v>59.8</v>
      </c>
      <c r="C20" s="699">
        <f t="shared" si="5"/>
        <v>78.599999999999994</v>
      </c>
      <c r="D20" s="699">
        <f t="shared" si="5"/>
        <v>70.400000000000006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94.2</v>
      </c>
      <c r="C5" s="611">
        <v>100</v>
      </c>
      <c r="D5" s="1030">
        <v>97.2</v>
      </c>
      <c r="F5" s="28"/>
      <c r="G5" s="693">
        <f>A5</f>
        <v>2020</v>
      </c>
      <c r="H5" s="669">
        <f>IF(ISBLANK(B5),"",B5)</f>
        <v>94.2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92.7</v>
      </c>
      <c r="C6" s="612">
        <v>90.7</v>
      </c>
      <c r="D6" s="946">
        <v>91.7</v>
      </c>
      <c r="F6" s="44"/>
      <c r="G6" s="693">
        <f t="shared" ref="G6:G7" si="1">A6</f>
        <v>2021</v>
      </c>
      <c r="H6" s="670">
        <f t="shared" si="0"/>
        <v>92.7</v>
      </c>
      <c r="I6" s="619">
        <f t="shared" si="0"/>
        <v>90.7</v>
      </c>
    </row>
    <row r="7" spans="1:10" x14ac:dyDescent="0.25">
      <c r="A7" s="750">
        <v>2022</v>
      </c>
      <c r="B7" s="601">
        <v>90</v>
      </c>
      <c r="C7" s="612">
        <v>113.4</v>
      </c>
      <c r="D7" s="946">
        <v>101.2</v>
      </c>
      <c r="F7" s="44"/>
      <c r="G7" s="693">
        <f t="shared" si="1"/>
        <v>2022</v>
      </c>
      <c r="H7" s="671">
        <f t="shared" si="0"/>
        <v>90</v>
      </c>
      <c r="I7" s="620">
        <f t="shared" si="0"/>
        <v>113.4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94.2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92.7</v>
      </c>
      <c r="I14" s="619">
        <f t="shared" si="3"/>
        <v>90.7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</v>
      </c>
      <c r="I15" s="620">
        <f t="shared" si="4"/>
        <v>113.4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Aleksandrovac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22158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29.6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-21.8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72.599999999999994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205.1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21747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23894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615</v>
      </c>
      <c r="C63" s="548">
        <f>IF(ISBLANK('DEM2'!C7),"-",'DEM2'!C7)</f>
        <v>599</v>
      </c>
      <c r="D63" s="548"/>
      <c r="E63" s="548">
        <f>IF(ISBLANK('DEM2'!D8),"-",'DEM2'!D8)</f>
        <v>600</v>
      </c>
      <c r="F63" s="548">
        <f>IF(ISBLANK('DEM2'!C8),"-",'DEM2'!C8)</f>
        <v>607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735</v>
      </c>
      <c r="C64" s="317">
        <f>IF(ISBLANK('DEM2'!F7),"-",'DEM2'!F7)</f>
        <v>770</v>
      </c>
      <c r="D64" s="789"/>
      <c r="E64" s="317">
        <f>IF(ISBLANK('DEM2'!G8),"-",'DEM2'!G8)</f>
        <v>722</v>
      </c>
      <c r="F64" s="317">
        <f>IF(ISBLANK('DEM2'!F8),"-",'DEM2'!F8)</f>
        <v>755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440</v>
      </c>
      <c r="C65" s="345">
        <f>IF(ISBLANK('DEM2'!I7),"-",'DEM2'!I7)</f>
        <v>474</v>
      </c>
      <c r="D65" s="393"/>
      <c r="E65" s="345">
        <f>IF(ISBLANK('DEM2'!J8),"-",'DEM2'!J8)</f>
        <v>406</v>
      </c>
      <c r="F65" s="345">
        <f>IF(ISBLANK('DEM2'!I8),"-",'DEM2'!I8)</f>
        <v>432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1672</v>
      </c>
      <c r="C66" s="317">
        <f>IF(ISBLANK('DEM2'!L7),"-",'DEM2'!L7)</f>
        <v>1709</v>
      </c>
      <c r="D66" s="395"/>
      <c r="E66" s="317">
        <f>IF(ISBLANK('DEM2'!M8),"-",'DEM2'!M8)</f>
        <v>1623</v>
      </c>
      <c r="F66" s="317">
        <f>IF(ISBLANK('DEM2'!L8),"-",'DEM2'!L8)</f>
        <v>1678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1827</v>
      </c>
      <c r="C67" s="317">
        <f>IF(ISBLANK('DEM2'!O7),"-",'DEM2'!O7)</f>
        <v>1885</v>
      </c>
      <c r="D67" s="395"/>
      <c r="E67" s="317">
        <f>IF(ISBLANK('DEM2'!P8),"-",'DEM2'!P8)</f>
        <v>1584</v>
      </c>
      <c r="F67" s="317">
        <f>IF(ISBLANK('DEM2'!O8),"-",'DEM2'!O8)</f>
        <v>1692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7089</v>
      </c>
      <c r="C68" s="414">
        <f>IF(ISBLANK('DEM2'!R7),"-",'DEM2'!R7)</f>
        <v>7462</v>
      </c>
      <c r="D68" s="420"/>
      <c r="E68" s="414">
        <f>IF(ISBLANK('DEM2'!S8),"-",'DEM2'!S8)</f>
        <v>6692</v>
      </c>
      <c r="F68" s="414">
        <f>IF(ISBLANK('DEM2'!R8),"-",'DEM2'!R8)</f>
        <v>6962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11555</v>
      </c>
      <c r="C69" s="463">
        <f>IF(ISBLANK('DEM2'!U7),"-",'DEM2'!U7)</f>
        <v>11538</v>
      </c>
      <c r="D69" s="799"/>
      <c r="E69" s="463">
        <f>IF(ISBLANK('DEM2'!V8),"-",'DEM2'!V8)</f>
        <v>11084</v>
      </c>
      <c r="F69" s="463">
        <f>IF(ISBLANK('DEM2'!U8),"-",'DEM2'!U8)</f>
        <v>11074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6.7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11.4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5629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6723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61597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2376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35.299999999999997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97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1544987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69726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665597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398936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30039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281571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12707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23632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1067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752433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33958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754479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34050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1155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217468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5543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6457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3676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12339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5414</v>
      </c>
      <c r="C300" s="808">
        <f>IF(ISBLANK(POLJ3!C4),"-",POLJ3!C4)</f>
        <v>737</v>
      </c>
      <c r="D300" s="1160">
        <f>IF(ISBLANK(POLJ3!D4),"-",POLJ3!D4)</f>
        <v>4677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8992</v>
      </c>
      <c r="C301" s="789">
        <f>IF(ISBLANK(POLJ3!C5),"-",POLJ3!C5)</f>
        <v>5683</v>
      </c>
      <c r="D301" s="1161">
        <f>IF(ISBLANK(POLJ3!D5),"-",POLJ3!D5)</f>
        <v>3309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125</v>
      </c>
      <c r="C303" s="791">
        <f>IF(ISBLANK(POLJ3!C7),"-",POLJ3!C7)</f>
        <v>44</v>
      </c>
      <c r="D303" s="1163">
        <f>IF(ISBLANK(POLJ3!D7),"-",POLJ3!D7)</f>
        <v>81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5543</v>
      </c>
      <c r="C304" s="807">
        <f>IF(ISBLANK(POLJ3!C8),"-",POLJ3!C8)</f>
        <v>654</v>
      </c>
      <c r="D304" s="1164">
        <f>IF(ISBLANK(POLJ3!D8),"-",POLJ3!D8)</f>
        <v>4889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74.069999999999993</v>
      </c>
      <c r="C310" s="1165"/>
      <c r="D310" s="3"/>
      <c r="E310" s="5"/>
      <c r="F310" s="5"/>
      <c r="G310" s="815" t="s">
        <v>765</v>
      </c>
      <c r="H310" s="816">
        <f>IF(ISBLANK(POLJ2!H3),"-",POLJ2!H3)</f>
        <v>4308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6821.13</v>
      </c>
      <c r="C311" s="1154"/>
      <c r="D311" s="3"/>
      <c r="E311" s="5"/>
      <c r="F311" s="5"/>
      <c r="G311" s="810" t="s">
        <v>766</v>
      </c>
      <c r="H311" s="248">
        <f>IF(ISBLANK(POLJ2!H4),"-",POLJ2!H4)</f>
        <v>16971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2958.01</v>
      </c>
      <c r="C312" s="1154"/>
      <c r="D312" s="3"/>
      <c r="E312" s="5"/>
      <c r="F312" s="5"/>
      <c r="G312" s="810" t="s">
        <v>767</v>
      </c>
      <c r="H312" s="248">
        <f>IF(ISBLANK(POLJ2!H5),"-",POLJ2!H5)</f>
        <v>15776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1530.56</v>
      </c>
      <c r="C313" s="1154"/>
      <c r="D313" s="3"/>
      <c r="E313" s="5"/>
      <c r="F313" s="5"/>
      <c r="G313" s="812" t="s">
        <v>768</v>
      </c>
      <c r="H313" s="249">
        <f>IF(ISBLANK(POLJ2!H6),"-",POLJ2!H6)</f>
        <v>404577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7.46</v>
      </c>
      <c r="C314" s="1154"/>
      <c r="D314" s="3"/>
      <c r="E314" s="5"/>
      <c r="F314" s="5"/>
      <c r="G314" s="814" t="s">
        <v>16</v>
      </c>
      <c r="H314" s="817">
        <f>IF(ISBLANK(POLJ2!H7),"-",POLJ2!H7)</f>
        <v>441632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2826.33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14217.56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13.1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597</v>
      </c>
      <c r="I364" s="808">
        <f>IF(ISBLANK(OBRAZ2!I6),"-",OBRAZ2!I6)</f>
        <v>412</v>
      </c>
      <c r="J364" s="808">
        <f>IF(ISBLANK(OBRAZ2!J6),"-",OBRAZ2!J6)</f>
        <v>185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369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23</v>
      </c>
      <c r="I365" s="789">
        <f>IF(ISBLANK(OBRAZ2!I7),"-",OBRAZ2!I7)</f>
        <v>23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81.8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69</v>
      </c>
      <c r="I366" s="807">
        <f>IF(ISBLANK(OBRAZ2!I8),"-",OBRAZ2!I8)</f>
        <v>69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174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17.264957264957264</v>
      </c>
      <c r="I375" s="850">
        <f>IF(ISBLANK(OBRAZ2!C12),"-",OBRAZ2!C21)</f>
        <v>20.435510887772192</v>
      </c>
      <c r="J375" s="850">
        <f>IF(ISBLANK(OBRAZ2!D12),"-",OBRAZ2!D21)</f>
        <v>18.456375838926174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52.991452991452995</v>
      </c>
      <c r="I377" s="851">
        <f>IF(ISBLANK(OBRAZ2!C14),"-",OBRAZ2!C23)</f>
        <v>49.916247906197654</v>
      </c>
      <c r="J377" s="851">
        <f>IF(ISBLANK(OBRAZ2!D14),"-",OBRAZ2!D23)</f>
        <v>52.348993288590606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10.427350427350428</v>
      </c>
      <c r="I379" s="851">
        <f>IF(ISBLANK(OBRAZ2!C16),"-",OBRAZ2!C25)</f>
        <v>10.217755443886096</v>
      </c>
      <c r="J379" s="851">
        <f>IF(ISBLANK(OBRAZ2!D16),"-",OBRAZ2!D25)</f>
        <v>10.067114093959731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19.316239316239319</v>
      </c>
      <c r="I380" s="852">
        <f>IF(ISBLANK(OBRAZ2!C17),"-",OBRAZ2!C26)</f>
        <v>19.430485762144052</v>
      </c>
      <c r="J380" s="852">
        <f>IF(ISBLANK(OBRAZ2!D17),"-",OBRAZ2!D26)</f>
        <v>19.127516778523489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445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537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258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188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965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2418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53.7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99.4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236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4374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223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1248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191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137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63.4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487.71800000000002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6531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3863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13534.11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15.98874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23</v>
      </c>
      <c r="D696" s="315"/>
      <c r="E696" s="314"/>
      <c r="F696" s="5"/>
      <c r="G696" s="837">
        <v>2012</v>
      </c>
      <c r="H696" s="835">
        <f>IF(ISBLANK(INDEKSI2!B5),"-",INDEKSI2!B5)</f>
        <v>30.04</v>
      </c>
      <c r="I696" s="835">
        <f>IF(ISBLANK(INDEKSI2!C5),"-",INDEKSI2!C5)</f>
        <v>74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51.6</v>
      </c>
      <c r="D697" s="315"/>
      <c r="E697" s="314"/>
      <c r="F697" s="5"/>
      <c r="G697" s="838">
        <v>2013</v>
      </c>
      <c r="H697" s="559">
        <f>IF(ISBLANK(INDEKSI2!B6),"-",INDEKSI2!B6)</f>
        <v>30.96</v>
      </c>
      <c r="I697" s="559">
        <f>IF(ISBLANK(INDEKSI2!C6),"-",INDEKSI2!C6)</f>
        <v>83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32.4</v>
      </c>
      <c r="I698" s="836">
        <f>IF(ISBLANK(INDEKSI2!C7),"-",INDEKSI2!C7)</f>
        <v>77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1184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5114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21</v>
      </c>
      <c r="D6" s="612">
        <v>1</v>
      </c>
      <c r="E6" s="612">
        <v>20</v>
      </c>
      <c r="F6" s="1033">
        <v>56</v>
      </c>
      <c r="G6" s="612">
        <v>29</v>
      </c>
      <c r="H6" s="980">
        <v>27</v>
      </c>
      <c r="I6" s="1034">
        <v>12.4</v>
      </c>
      <c r="J6" s="612">
        <v>12.9</v>
      </c>
      <c r="K6" s="1035">
        <v>11.9</v>
      </c>
      <c r="L6" s="1033">
        <v>355</v>
      </c>
      <c r="M6" s="612">
        <v>171</v>
      </c>
      <c r="N6" s="1028">
        <v>184</v>
      </c>
      <c r="O6" s="1034">
        <v>82.7</v>
      </c>
      <c r="P6" s="612">
        <v>81.2</v>
      </c>
      <c r="Q6" s="1028">
        <v>84</v>
      </c>
      <c r="R6" s="1033">
        <v>174</v>
      </c>
      <c r="S6" s="612">
        <v>93</v>
      </c>
      <c r="T6" s="1035">
        <v>81</v>
      </c>
    </row>
    <row r="7" spans="1:20" x14ac:dyDescent="0.25">
      <c r="A7" s="286">
        <v>2021</v>
      </c>
      <c r="B7" s="602">
        <v>1</v>
      </c>
      <c r="C7" s="601">
        <v>21</v>
      </c>
      <c r="D7" s="612">
        <v>1</v>
      </c>
      <c r="E7" s="612">
        <v>20</v>
      </c>
      <c r="F7" s="1033">
        <v>59</v>
      </c>
      <c r="G7" s="612">
        <v>25</v>
      </c>
      <c r="H7" s="980">
        <v>34</v>
      </c>
      <c r="I7" s="1034">
        <v>13.8</v>
      </c>
      <c r="J7" s="612">
        <v>11.8</v>
      </c>
      <c r="K7" s="1035">
        <v>15.7</v>
      </c>
      <c r="L7" s="1033">
        <v>361</v>
      </c>
      <c r="M7" s="612">
        <v>181</v>
      </c>
      <c r="N7" s="1028">
        <v>180</v>
      </c>
      <c r="O7" s="1034">
        <v>83</v>
      </c>
      <c r="P7" s="612">
        <v>85.4</v>
      </c>
      <c r="Q7" s="1028">
        <v>80.7</v>
      </c>
      <c r="R7" s="1033">
        <v>177</v>
      </c>
      <c r="S7" s="612">
        <v>88</v>
      </c>
      <c r="T7" s="1035">
        <v>89</v>
      </c>
    </row>
    <row r="8" spans="1:20" x14ac:dyDescent="0.25">
      <c r="A8" s="219">
        <v>2022</v>
      </c>
      <c r="B8" s="617">
        <v>1</v>
      </c>
      <c r="C8" s="947">
        <v>20</v>
      </c>
      <c r="D8" s="981">
        <v>1</v>
      </c>
      <c r="E8" s="981">
        <v>19</v>
      </c>
      <c r="F8" s="1036">
        <v>53</v>
      </c>
      <c r="G8" s="981">
        <v>22</v>
      </c>
      <c r="H8" s="979">
        <v>31</v>
      </c>
      <c r="I8" s="754">
        <v>13.1</v>
      </c>
      <c r="J8" s="981">
        <v>11.2</v>
      </c>
      <c r="K8" s="1037">
        <v>14.9</v>
      </c>
      <c r="L8" s="1036">
        <v>369</v>
      </c>
      <c r="M8" s="981">
        <v>173</v>
      </c>
      <c r="N8" s="691">
        <v>196</v>
      </c>
      <c r="O8" s="754">
        <v>81.8</v>
      </c>
      <c r="P8" s="981">
        <v>75.099999999999994</v>
      </c>
      <c r="Q8" s="691">
        <v>88.9</v>
      </c>
      <c r="R8" s="1036">
        <v>174</v>
      </c>
      <c r="S8" s="981">
        <v>93</v>
      </c>
      <c r="T8" s="1037">
        <v>81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445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537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258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188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63.300142247510671</v>
      </c>
      <c r="C21" s="739">
        <f>B10/(B7+B10)*100</f>
        <v>36.699857752489329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74.068965517241381</v>
      </c>
      <c r="C22" s="739">
        <f>B11/(B8+B11)*100</f>
        <v>25.931034482758619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63.300142247510671</v>
      </c>
      <c r="C26" s="739">
        <f>C21</f>
        <v>36.699857752489329</v>
      </c>
    </row>
    <row r="27" spans="1:10" ht="24.75" x14ac:dyDescent="0.25">
      <c r="A27" s="742" t="s">
        <v>1407</v>
      </c>
      <c r="B27" s="739">
        <f>B22</f>
        <v>74.068965517241381</v>
      </c>
      <c r="C27" s="739">
        <f>C22</f>
        <v>25.931034482758619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0</v>
      </c>
      <c r="D5" s="914" t="s">
        <v>5</v>
      </c>
      <c r="E5" s="211"/>
      <c r="F5" s="125">
        <v>2021</v>
      </c>
      <c r="G5" s="70">
        <v>2</v>
      </c>
      <c r="H5" s="55">
        <v>2</v>
      </c>
      <c r="I5" s="110">
        <v>0</v>
      </c>
      <c r="J5" s="70">
        <v>27</v>
      </c>
      <c r="K5" s="55">
        <v>0</v>
      </c>
      <c r="L5" s="110">
        <v>27</v>
      </c>
      <c r="M5" s="70">
        <v>440</v>
      </c>
      <c r="N5" s="55">
        <v>538</v>
      </c>
      <c r="O5" s="70">
        <v>273</v>
      </c>
      <c r="P5" s="110">
        <v>197</v>
      </c>
    </row>
    <row r="6" spans="1:16" x14ac:dyDescent="0.25">
      <c r="A6" s="923" t="s">
        <v>259</v>
      </c>
      <c r="B6" s="1096">
        <v>0</v>
      </c>
      <c r="C6" s="1097">
        <v>25</v>
      </c>
      <c r="D6" s="915" t="s">
        <v>5</v>
      </c>
      <c r="E6" s="254"/>
      <c r="F6" s="125">
        <v>2022</v>
      </c>
      <c r="G6" s="212">
        <v>2</v>
      </c>
      <c r="H6" s="58">
        <v>2</v>
      </c>
      <c r="I6" s="160">
        <v>0</v>
      </c>
      <c r="J6" s="212">
        <v>25</v>
      </c>
      <c r="K6" s="58">
        <v>0</v>
      </c>
      <c r="L6" s="160">
        <v>25</v>
      </c>
      <c r="M6" s="212">
        <v>445</v>
      </c>
      <c r="N6" s="58">
        <v>537</v>
      </c>
      <c r="O6" s="212">
        <v>258</v>
      </c>
      <c r="P6" s="160">
        <v>188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2</v>
      </c>
      <c r="I7" s="169">
        <v>0</v>
      </c>
      <c r="J7" s="167"/>
      <c r="K7" s="94"/>
      <c r="L7" s="169"/>
      <c r="M7" s="167">
        <v>712</v>
      </c>
      <c r="N7" s="94">
        <v>709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93.8</v>
      </c>
      <c r="C5" s="611">
        <v>92.6</v>
      </c>
      <c r="D5" s="945">
        <v>95</v>
      </c>
      <c r="E5" s="610"/>
      <c r="F5" s="611"/>
      <c r="G5" s="945"/>
      <c r="H5" s="610"/>
      <c r="I5" s="611"/>
      <c r="J5" s="945"/>
      <c r="K5" s="610">
        <v>192</v>
      </c>
      <c r="L5" s="611">
        <v>95</v>
      </c>
      <c r="M5" s="945">
        <v>97</v>
      </c>
      <c r="N5" s="610">
        <v>94.6</v>
      </c>
      <c r="O5" s="611">
        <v>94.1</v>
      </c>
      <c r="P5" s="945">
        <v>95.1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94.4</v>
      </c>
      <c r="C6" s="458">
        <v>93.1</v>
      </c>
      <c r="D6" s="976">
        <v>95.8</v>
      </c>
      <c r="E6" s="457">
        <v>10</v>
      </c>
      <c r="F6" s="458">
        <v>4</v>
      </c>
      <c r="G6" s="976">
        <v>6</v>
      </c>
      <c r="H6" s="457">
        <v>0</v>
      </c>
      <c r="I6" s="458">
        <v>0</v>
      </c>
      <c r="J6" s="976">
        <v>0</v>
      </c>
      <c r="K6" s="457">
        <v>188</v>
      </c>
      <c r="L6" s="458">
        <v>95</v>
      </c>
      <c r="M6" s="976">
        <v>93</v>
      </c>
      <c r="N6" s="457">
        <v>95.9</v>
      </c>
      <c r="O6" s="458">
        <v>92.2</v>
      </c>
      <c r="P6" s="976">
        <v>100</v>
      </c>
      <c r="Q6" s="457">
        <v>0.3</v>
      </c>
      <c r="R6" s="458">
        <v>0.1</v>
      </c>
      <c r="S6" s="976">
        <v>0.5</v>
      </c>
    </row>
    <row r="7" spans="1:19" x14ac:dyDescent="0.25">
      <c r="A7" s="286">
        <v>2022</v>
      </c>
      <c r="B7" s="601">
        <v>95.3</v>
      </c>
      <c r="C7" s="612">
        <v>93.9</v>
      </c>
      <c r="D7" s="980">
        <v>96.7</v>
      </c>
      <c r="E7" s="601">
        <v>10</v>
      </c>
      <c r="F7" s="612">
        <v>5</v>
      </c>
      <c r="G7" s="980">
        <v>5</v>
      </c>
      <c r="H7" s="601">
        <v>0</v>
      </c>
      <c r="I7" s="612">
        <v>0</v>
      </c>
      <c r="J7" s="980">
        <v>0</v>
      </c>
      <c r="K7" s="601">
        <v>194</v>
      </c>
      <c r="L7" s="612">
        <v>103</v>
      </c>
      <c r="M7" s="980">
        <v>91</v>
      </c>
      <c r="N7" s="601">
        <v>100.5</v>
      </c>
      <c r="O7" s="612">
        <v>100</v>
      </c>
      <c r="P7" s="980">
        <v>101.1</v>
      </c>
      <c r="Q7" s="601">
        <v>-0.1</v>
      </c>
      <c r="R7" s="612">
        <v>-0.3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665597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30039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37</v>
      </c>
      <c r="C5" s="616">
        <v>26</v>
      </c>
      <c r="D5" s="616">
        <v>11</v>
      </c>
      <c r="E5" s="599">
        <v>292</v>
      </c>
      <c r="F5" s="616">
        <v>172</v>
      </c>
      <c r="G5" s="945">
        <v>120</v>
      </c>
      <c r="H5" s="616">
        <v>225</v>
      </c>
      <c r="I5" s="616">
        <v>76</v>
      </c>
      <c r="J5" s="616">
        <v>149</v>
      </c>
      <c r="K5" s="217">
        <f>SUM(B5,E5,H5)</f>
        <v>554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24</v>
      </c>
      <c r="C6" s="612">
        <v>20</v>
      </c>
      <c r="D6" s="946">
        <v>4</v>
      </c>
      <c r="E6" s="601">
        <v>251</v>
      </c>
      <c r="F6" s="612">
        <v>133</v>
      </c>
      <c r="G6" s="946">
        <v>118</v>
      </c>
      <c r="H6" s="601">
        <v>206</v>
      </c>
      <c r="I6" s="612">
        <v>70</v>
      </c>
      <c r="J6" s="612">
        <v>136</v>
      </c>
      <c r="K6" s="218">
        <f>SUM(B6,E6,H6)</f>
        <v>481</v>
      </c>
      <c r="M6" s="105" t="s">
        <v>284</v>
      </c>
      <c r="N6" s="171">
        <f>IF(ISBLANK(J7),"",J7)</f>
        <v>123</v>
      </c>
      <c r="O6" s="80">
        <f>IF(ISBLANK(I7),"",I7)</f>
        <v>53</v>
      </c>
      <c r="P6" s="211"/>
    </row>
    <row r="7" spans="1:17" ht="24.75" x14ac:dyDescent="0.25">
      <c r="A7" s="218">
        <v>2023</v>
      </c>
      <c r="B7" s="601">
        <v>34</v>
      </c>
      <c r="C7" s="612">
        <v>24</v>
      </c>
      <c r="D7" s="946">
        <v>10</v>
      </c>
      <c r="E7" s="601">
        <v>247</v>
      </c>
      <c r="F7" s="612">
        <v>158</v>
      </c>
      <c r="G7" s="946">
        <v>89</v>
      </c>
      <c r="H7" s="601">
        <v>176</v>
      </c>
      <c r="I7" s="612">
        <v>53</v>
      </c>
      <c r="J7" s="612">
        <v>123</v>
      </c>
      <c r="K7" s="218">
        <f>SUM(B7,E7,H7)</f>
        <v>457</v>
      </c>
      <c r="M7" s="106" t="s">
        <v>285</v>
      </c>
      <c r="N7" s="220">
        <f>IF(ISBLANK(G7),"",G7)</f>
        <v>89</v>
      </c>
      <c r="O7" s="107">
        <f>IF(ISBLANK(F7),"",F7)</f>
        <v>158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10</v>
      </c>
      <c r="O8" s="83">
        <f>IF(ISBLANK(C7),"",C7)</f>
        <v>24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123</v>
      </c>
      <c r="O13" s="80">
        <f>IF(ISBLANK(I7),"",I7)</f>
        <v>53</v>
      </c>
      <c r="P13" s="211"/>
    </row>
    <row r="14" spans="1:17" ht="27.75" customHeight="1" x14ac:dyDescent="0.25">
      <c r="M14" s="106" t="s">
        <v>515</v>
      </c>
      <c r="N14" s="220">
        <f>IF(ISBLANK(G7),"",G7)</f>
        <v>89</v>
      </c>
      <c r="O14" s="107">
        <f>IF(ISBLANK(F7),"",F7)</f>
        <v>158</v>
      </c>
      <c r="P14" s="211"/>
    </row>
    <row r="15" spans="1:17" ht="26.25" customHeight="1" x14ac:dyDescent="0.25">
      <c r="M15" s="108" t="s">
        <v>516</v>
      </c>
      <c r="N15" s="170">
        <f>IF(ISBLANK(D7),"",D7)</f>
        <v>10</v>
      </c>
      <c r="O15" s="83">
        <f>IF(ISBLANK(C7),"",C7)</f>
        <v>24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17</v>
      </c>
      <c r="C21" s="616">
        <v>12</v>
      </c>
      <c r="D21" s="616">
        <v>5</v>
      </c>
      <c r="E21" s="599">
        <v>108</v>
      </c>
      <c r="F21" s="616">
        <v>56</v>
      </c>
      <c r="G21" s="945">
        <v>52</v>
      </c>
      <c r="H21" s="616">
        <v>53</v>
      </c>
      <c r="I21" s="616">
        <v>19</v>
      </c>
      <c r="J21" s="616">
        <v>34</v>
      </c>
      <c r="K21" s="217">
        <f>SUM(B21,E21,H21)</f>
        <v>178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19</v>
      </c>
      <c r="C22" s="1028">
        <v>13</v>
      </c>
      <c r="D22" s="980">
        <v>6</v>
      </c>
      <c r="E22" s="1034">
        <v>104</v>
      </c>
      <c r="F22" s="1028">
        <v>64</v>
      </c>
      <c r="G22" s="980">
        <v>40</v>
      </c>
      <c r="H22" s="1034">
        <v>58</v>
      </c>
      <c r="I22" s="1028">
        <v>20</v>
      </c>
      <c r="J22" s="1028">
        <v>38</v>
      </c>
      <c r="K22" s="218">
        <f>SUM(B22,E22,H22)</f>
        <v>181</v>
      </c>
      <c r="M22" s="105" t="s">
        <v>284</v>
      </c>
      <c r="N22" s="171">
        <f>IF(ISBLANK(J23),"",J23)</f>
        <v>39</v>
      </c>
      <c r="O22" s="80">
        <f>IF(ISBLANK(I23),"",I23)</f>
        <v>23</v>
      </c>
      <c r="P22" s="211"/>
    </row>
    <row r="23" spans="1:17" ht="24.75" x14ac:dyDescent="0.25">
      <c r="A23" s="218">
        <v>2022</v>
      </c>
      <c r="B23" s="1034">
        <v>21</v>
      </c>
      <c r="C23" s="1028">
        <v>14</v>
      </c>
      <c r="D23" s="980">
        <v>7</v>
      </c>
      <c r="E23" s="1034">
        <v>87</v>
      </c>
      <c r="F23" s="1028">
        <v>50</v>
      </c>
      <c r="G23" s="980">
        <v>37</v>
      </c>
      <c r="H23" s="1034">
        <v>62</v>
      </c>
      <c r="I23" s="1028">
        <v>23</v>
      </c>
      <c r="J23" s="1028">
        <v>39</v>
      </c>
      <c r="K23" s="218">
        <f>SUM(B23,E23,H23)</f>
        <v>170</v>
      </c>
      <c r="M23" s="106" t="s">
        <v>285</v>
      </c>
      <c r="N23" s="220">
        <f>IF(ISBLANK(G23),"",G23)</f>
        <v>37</v>
      </c>
      <c r="O23" s="107">
        <f>IF(ISBLANK(F23),"",F23)</f>
        <v>50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39</v>
      </c>
      <c r="O29" s="80">
        <f>IF(ISBLANK(I23),"",I23)</f>
        <v>23</v>
      </c>
      <c r="P29" s="211"/>
    </row>
    <row r="30" spans="1:17" ht="27.75" customHeight="1" x14ac:dyDescent="0.25">
      <c r="M30" s="106" t="s">
        <v>515</v>
      </c>
      <c r="N30" s="220">
        <f>IF(ISBLANK(G23),"",G23)</f>
        <v>37</v>
      </c>
      <c r="O30" s="107">
        <f>IF(ISBLANK(F23),"",F23)</f>
        <v>50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398936</v>
      </c>
      <c r="D5" s="253"/>
    </row>
    <row r="6" spans="1:4" ht="30" x14ac:dyDescent="0.25">
      <c r="A6" s="686" t="s">
        <v>474</v>
      </c>
      <c r="B6" s="617">
        <v>266661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0.2</v>
      </c>
      <c r="J6" s="458">
        <v>0.3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0.5</v>
      </c>
      <c r="J7" s="612">
        <v>0.4</v>
      </c>
      <c r="K7" s="980">
        <v>0.7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55</v>
      </c>
      <c r="C5" s="207">
        <v>39</v>
      </c>
      <c r="G5" s="113"/>
      <c r="H5" s="174" t="s">
        <v>586</v>
      </c>
      <c r="I5" s="207">
        <v>9</v>
      </c>
      <c r="J5" s="207">
        <v>6</v>
      </c>
    </row>
    <row r="6" spans="1:13" ht="15" customHeight="1" x14ac:dyDescent="0.25">
      <c r="A6" s="175" t="s">
        <v>587</v>
      </c>
      <c r="B6" s="208">
        <v>936</v>
      </c>
      <c r="C6" s="208">
        <v>140</v>
      </c>
      <c r="G6" s="113"/>
      <c r="H6" s="175" t="s">
        <v>587</v>
      </c>
      <c r="I6" s="208">
        <v>185</v>
      </c>
      <c r="J6" s="208">
        <v>43</v>
      </c>
    </row>
    <row r="7" spans="1:13" ht="15" customHeight="1" x14ac:dyDescent="0.25">
      <c r="A7" s="175" t="s">
        <v>588</v>
      </c>
      <c r="B7" s="208">
        <v>2786</v>
      </c>
      <c r="C7" s="208">
        <v>2178</v>
      </c>
      <c r="G7" s="113"/>
      <c r="H7" s="175" t="s">
        <v>588</v>
      </c>
      <c r="I7" s="208">
        <v>1562</v>
      </c>
      <c r="J7" s="208">
        <v>868</v>
      </c>
    </row>
    <row r="8" spans="1:13" ht="15" customHeight="1" x14ac:dyDescent="0.25">
      <c r="A8" s="175" t="s">
        <v>589</v>
      </c>
      <c r="B8" s="208">
        <v>2770</v>
      </c>
      <c r="C8" s="208">
        <v>3101</v>
      </c>
      <c r="G8" s="113"/>
      <c r="H8" s="175" t="s">
        <v>589</v>
      </c>
      <c r="I8" s="208">
        <v>2295</v>
      </c>
      <c r="J8" s="208">
        <v>2378</v>
      </c>
    </row>
    <row r="9" spans="1:13" ht="15" customHeight="1" x14ac:dyDescent="0.25">
      <c r="A9" s="175" t="s">
        <v>590</v>
      </c>
      <c r="B9" s="208">
        <v>3971</v>
      </c>
      <c r="C9" s="208">
        <v>4892</v>
      </c>
      <c r="G9" s="113"/>
      <c r="H9" s="175" t="s">
        <v>590</v>
      </c>
      <c r="I9" s="208">
        <v>4212</v>
      </c>
      <c r="J9" s="208">
        <v>5026</v>
      </c>
    </row>
    <row r="10" spans="1:13" ht="15" customHeight="1" x14ac:dyDescent="0.25">
      <c r="A10" s="175" t="s">
        <v>591</v>
      </c>
      <c r="B10" s="208">
        <v>414</v>
      </c>
      <c r="C10" s="208">
        <v>542</v>
      </c>
      <c r="G10" s="113"/>
      <c r="H10" s="175" t="s">
        <v>591</v>
      </c>
      <c r="I10" s="208">
        <v>505</v>
      </c>
      <c r="J10" s="208">
        <v>531</v>
      </c>
    </row>
    <row r="11" spans="1:13" ht="15" customHeight="1" x14ac:dyDescent="0.25">
      <c r="A11" s="176" t="s">
        <v>592</v>
      </c>
      <c r="B11" s="209">
        <v>552</v>
      </c>
      <c r="C11" s="209">
        <v>624</v>
      </c>
      <c r="G11" s="113"/>
      <c r="H11" s="176" t="s">
        <v>592</v>
      </c>
      <c r="I11" s="209">
        <v>972</v>
      </c>
      <c r="J11" s="209">
        <v>832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55</v>
      </c>
      <c r="C17" s="178">
        <f>IF(ISBLANK(C5),"0",C5)</f>
        <v>39</v>
      </c>
      <c r="G17" s="113"/>
      <c r="H17" s="174" t="s">
        <v>586</v>
      </c>
      <c r="I17" s="177">
        <f>IF(ISBLANK(I5),"0",I5)</f>
        <v>9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936</v>
      </c>
      <c r="C18" s="180">
        <f t="shared" si="0"/>
        <v>140</v>
      </c>
      <c r="G18" s="113"/>
      <c r="H18" s="175" t="s">
        <v>587</v>
      </c>
      <c r="I18" s="179">
        <f t="shared" ref="I18:J18" si="1">IF(ISBLANK(I6),"0",I6)</f>
        <v>185</v>
      </c>
      <c r="J18" s="180">
        <f t="shared" si="1"/>
        <v>43</v>
      </c>
    </row>
    <row r="19" spans="1:13" ht="15" customHeight="1" x14ac:dyDescent="0.25">
      <c r="A19" s="175" t="s">
        <v>588</v>
      </c>
      <c r="B19" s="179">
        <f t="shared" ref="B19:C19" si="2">IF(ISBLANK(B7),"0",B7)</f>
        <v>2786</v>
      </c>
      <c r="C19" s="180">
        <f t="shared" si="2"/>
        <v>2178</v>
      </c>
      <c r="G19" s="113"/>
      <c r="H19" s="175" t="s">
        <v>588</v>
      </c>
      <c r="I19" s="179">
        <f t="shared" ref="I19:J19" si="3">IF(ISBLANK(I7),"0",I7)</f>
        <v>1562</v>
      </c>
      <c r="J19" s="180">
        <f t="shared" si="3"/>
        <v>868</v>
      </c>
    </row>
    <row r="20" spans="1:13" ht="15" customHeight="1" x14ac:dyDescent="0.25">
      <c r="A20" s="175" t="s">
        <v>589</v>
      </c>
      <c r="B20" s="179">
        <f t="shared" ref="B20:C20" si="4">IF(ISBLANK(B8),"0",B8)</f>
        <v>2770</v>
      </c>
      <c r="C20" s="180">
        <f t="shared" si="4"/>
        <v>3101</v>
      </c>
      <c r="G20" s="113"/>
      <c r="H20" s="175" t="s">
        <v>589</v>
      </c>
      <c r="I20" s="179">
        <f t="shared" ref="I20:J20" si="5">IF(ISBLANK(I8),"0",I8)</f>
        <v>2295</v>
      </c>
      <c r="J20" s="180">
        <f t="shared" si="5"/>
        <v>2378</v>
      </c>
    </row>
    <row r="21" spans="1:13" ht="15" customHeight="1" x14ac:dyDescent="0.25">
      <c r="A21" s="175" t="s">
        <v>590</v>
      </c>
      <c r="B21" s="179">
        <f t="shared" ref="B21:C21" si="6">IF(ISBLANK(B9),"0",B9)</f>
        <v>3971</v>
      </c>
      <c r="C21" s="180">
        <f t="shared" si="6"/>
        <v>4892</v>
      </c>
      <c r="G21" s="113"/>
      <c r="H21" s="175" t="s">
        <v>590</v>
      </c>
      <c r="I21" s="179">
        <f t="shared" ref="I21:J21" si="7">IF(ISBLANK(I9),"0",I9)</f>
        <v>4212</v>
      </c>
      <c r="J21" s="180">
        <f t="shared" si="7"/>
        <v>5026</v>
      </c>
    </row>
    <row r="22" spans="1:13" ht="15" customHeight="1" x14ac:dyDescent="0.25">
      <c r="A22" s="175" t="s">
        <v>591</v>
      </c>
      <c r="B22" s="179">
        <f t="shared" ref="B22:C22" si="8">IF(ISBLANK(B10),"0",B10)</f>
        <v>414</v>
      </c>
      <c r="C22" s="180">
        <f t="shared" si="8"/>
        <v>542</v>
      </c>
      <c r="G22" s="113"/>
      <c r="H22" s="175" t="s">
        <v>591</v>
      </c>
      <c r="I22" s="179">
        <f t="shared" ref="I22:J22" si="9">IF(ISBLANK(I10),"0",I10)</f>
        <v>505</v>
      </c>
      <c r="J22" s="180">
        <f t="shared" si="9"/>
        <v>531</v>
      </c>
    </row>
    <row r="23" spans="1:13" ht="15" customHeight="1" x14ac:dyDescent="0.25">
      <c r="A23" s="176" t="s">
        <v>592</v>
      </c>
      <c r="B23" s="181">
        <f t="shared" ref="B23:C23" si="10">IF(ISBLANK(B11),"0",B11)</f>
        <v>552</v>
      </c>
      <c r="C23" s="182">
        <f t="shared" si="10"/>
        <v>624</v>
      </c>
      <c r="G23" s="113"/>
      <c r="H23" s="176" t="s">
        <v>592</v>
      </c>
      <c r="I23" s="181">
        <f t="shared" ref="I23:J23" si="11">IF(ISBLANK(I11),"0",I11)</f>
        <v>972</v>
      </c>
      <c r="J23" s="182">
        <f t="shared" si="11"/>
        <v>832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0.47892720306513409</v>
      </c>
      <c r="C29" s="184">
        <f>C17/SUM(C17:C23)*100</f>
        <v>0.33865925668634944</v>
      </c>
      <c r="D29" s="253"/>
      <c r="E29" s="253"/>
      <c r="G29" s="113"/>
      <c r="H29" s="174" t="s">
        <v>593</v>
      </c>
      <c r="I29" s="184">
        <f>I17/SUM(I17:I23)*100</f>
        <v>9.2402464065708415E-2</v>
      </c>
      <c r="J29" s="184">
        <f>J17/SUM(J17:J23)*100</f>
        <v>6.1957868649318466E-2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8.1504702194357357</v>
      </c>
      <c r="C30" s="185">
        <f>C18/SUM(C17:C23)*100</f>
        <v>1.2156998957971519</v>
      </c>
      <c r="D30" s="253"/>
      <c r="E30" s="253"/>
      <c r="G30" s="113"/>
      <c r="H30" s="175" t="s">
        <v>594</v>
      </c>
      <c r="I30" s="185">
        <f>I18/SUM(I17:I23)*100</f>
        <v>1.8993839835728954</v>
      </c>
      <c r="J30" s="185">
        <f>J18/SUM(J17:J23)*100</f>
        <v>0.44403139198678232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24.259839777081158</v>
      </c>
      <c r="C31" s="185">
        <f>C19/SUM(C17:C23)*100</f>
        <v>18.912816950329976</v>
      </c>
      <c r="D31" s="253"/>
      <c r="E31" s="253"/>
      <c r="G31" s="113"/>
      <c r="H31" s="175" t="s">
        <v>595</v>
      </c>
      <c r="I31" s="185">
        <f>I19/SUM(I17:I23)*100</f>
        <v>16.036960985626283</v>
      </c>
      <c r="J31" s="185">
        <f>J19/SUM(J17:J23)*100</f>
        <v>8.9632383312680712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24.120515499825846</v>
      </c>
      <c r="C32" s="185">
        <f>C20/SUM(C17:C23)*100</f>
        <v>26.927752691906914</v>
      </c>
      <c r="D32" s="253"/>
      <c r="E32" s="253"/>
      <c r="G32" s="113"/>
      <c r="H32" s="175" t="s">
        <v>596</v>
      </c>
      <c r="I32" s="185">
        <f>I20/SUM(I17:I23)*100</f>
        <v>23.562628336755647</v>
      </c>
      <c r="J32" s="185">
        <f>J20/SUM(J17:J23)*100</f>
        <v>24.555968608013217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34.578544061302679</v>
      </c>
      <c r="C33" s="185">
        <f>C21/SUM(C17:C23)*100</f>
        <v>42.480027787426188</v>
      </c>
      <c r="D33" s="253"/>
      <c r="E33" s="253"/>
      <c r="G33" s="113"/>
      <c r="H33" s="175" t="s">
        <v>597</v>
      </c>
      <c r="I33" s="185">
        <f>I21/SUM(I17:I23)*100</f>
        <v>43.244353182751539</v>
      </c>
      <c r="J33" s="185">
        <f>J21/SUM(J17:J23)*100</f>
        <v>51.900041305245772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3.6050156739811912</v>
      </c>
      <c r="C34" s="185">
        <f>C22/SUM(C17:C23)*100</f>
        <v>4.7064953108718308</v>
      </c>
      <c r="D34" s="253"/>
      <c r="E34" s="253"/>
      <c r="G34" s="113"/>
      <c r="H34" s="175" t="s">
        <v>598</v>
      </c>
      <c r="I34" s="185">
        <f>I22/SUM(I17:I23)*100</f>
        <v>5.1848049281314168</v>
      </c>
      <c r="J34" s="185">
        <f>J22/SUM(J17:J23)*100</f>
        <v>5.4832713754646845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4.8066875653082546</v>
      </c>
      <c r="C35" s="186">
        <f>C23/SUM(C17:C23)*100</f>
        <v>5.4185481069815911</v>
      </c>
      <c r="D35" s="253"/>
      <c r="E35" s="253"/>
      <c r="G35" s="113"/>
      <c r="H35" s="176" t="s">
        <v>599</v>
      </c>
      <c r="I35" s="186">
        <f>I23/SUM(I17:I23)*100</f>
        <v>9.979466119096509</v>
      </c>
      <c r="J35" s="186">
        <f>J23/SUM(J17:J23)*100</f>
        <v>8.5914911193721597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0.47892720306513409</v>
      </c>
      <c r="C41" s="184">
        <f t="shared" si="12"/>
        <v>0.33865925668634944</v>
      </c>
      <c r="G41" s="113"/>
      <c r="H41" s="174" t="s">
        <v>601</v>
      </c>
      <c r="I41" s="184">
        <f t="shared" ref="I41:J41" si="13">I29</f>
        <v>9.2402464065708415E-2</v>
      </c>
      <c r="J41" s="184">
        <f t="shared" si="13"/>
        <v>6.1957868649318466E-2</v>
      </c>
    </row>
    <row r="42" spans="1:12" x14ac:dyDescent="0.25">
      <c r="A42" s="175" t="s">
        <v>602</v>
      </c>
      <c r="B42" s="185">
        <f t="shared" si="12"/>
        <v>8.1504702194357357</v>
      </c>
      <c r="C42" s="185">
        <f t="shared" si="12"/>
        <v>1.2156998957971519</v>
      </c>
      <c r="G42" s="113"/>
      <c r="H42" s="175" t="s">
        <v>602</v>
      </c>
      <c r="I42" s="185">
        <f t="shared" ref="I42:J42" si="14">I30</f>
        <v>1.8993839835728954</v>
      </c>
      <c r="J42" s="185">
        <f t="shared" si="14"/>
        <v>0.44403139198678232</v>
      </c>
    </row>
    <row r="43" spans="1:12" x14ac:dyDescent="0.25">
      <c r="A43" s="175" t="s">
        <v>603</v>
      </c>
      <c r="B43" s="185">
        <f t="shared" si="12"/>
        <v>24.259839777081158</v>
      </c>
      <c r="C43" s="185">
        <f t="shared" si="12"/>
        <v>18.912816950329976</v>
      </c>
      <c r="G43" s="113"/>
      <c r="H43" s="175" t="s">
        <v>603</v>
      </c>
      <c r="I43" s="185">
        <f t="shared" ref="I43:J43" si="15">I31</f>
        <v>16.036960985626283</v>
      </c>
      <c r="J43" s="185">
        <f t="shared" si="15"/>
        <v>8.9632383312680712</v>
      </c>
    </row>
    <row r="44" spans="1:12" x14ac:dyDescent="0.25">
      <c r="A44" s="175" t="s">
        <v>604</v>
      </c>
      <c r="B44" s="185">
        <f t="shared" si="12"/>
        <v>24.120515499825846</v>
      </c>
      <c r="C44" s="185">
        <f t="shared" si="12"/>
        <v>26.927752691906914</v>
      </c>
      <c r="G44" s="113"/>
      <c r="H44" s="175" t="s">
        <v>604</v>
      </c>
      <c r="I44" s="185">
        <f t="shared" ref="I44:J44" si="16">I32</f>
        <v>23.562628336755647</v>
      </c>
      <c r="J44" s="185">
        <f t="shared" si="16"/>
        <v>24.555968608013217</v>
      </c>
    </row>
    <row r="45" spans="1:12" x14ac:dyDescent="0.25">
      <c r="A45" s="175" t="s">
        <v>605</v>
      </c>
      <c r="B45" s="185">
        <f t="shared" si="12"/>
        <v>34.578544061302679</v>
      </c>
      <c r="C45" s="185">
        <f t="shared" si="12"/>
        <v>42.480027787426188</v>
      </c>
      <c r="G45" s="113"/>
      <c r="H45" s="175" t="s">
        <v>605</v>
      </c>
      <c r="I45" s="185">
        <f t="shared" ref="I45:J45" si="17">I33</f>
        <v>43.244353182751539</v>
      </c>
      <c r="J45" s="185">
        <f t="shared" si="17"/>
        <v>51.900041305245772</v>
      </c>
    </row>
    <row r="46" spans="1:12" x14ac:dyDescent="0.25">
      <c r="A46" s="175" t="s">
        <v>606</v>
      </c>
      <c r="B46" s="185">
        <f t="shared" si="12"/>
        <v>3.6050156739811912</v>
      </c>
      <c r="C46" s="185">
        <f t="shared" si="12"/>
        <v>4.7064953108718308</v>
      </c>
      <c r="G46" s="113"/>
      <c r="H46" s="175" t="s">
        <v>606</v>
      </c>
      <c r="I46" s="185">
        <f t="shared" ref="I46:J46" si="18">I34</f>
        <v>5.1848049281314168</v>
      </c>
      <c r="J46" s="185">
        <f t="shared" si="18"/>
        <v>5.4832713754646845</v>
      </c>
    </row>
    <row r="47" spans="1:12" x14ac:dyDescent="0.25">
      <c r="A47" s="176" t="s">
        <v>607</v>
      </c>
      <c r="B47" s="186">
        <f t="shared" si="12"/>
        <v>4.8066875653082546</v>
      </c>
      <c r="C47" s="186">
        <f t="shared" si="12"/>
        <v>5.4185481069815911</v>
      </c>
      <c r="G47" s="113"/>
      <c r="H47" s="176" t="s">
        <v>607</v>
      </c>
      <c r="I47" s="186">
        <f t="shared" ref="I47:J47" si="19">I35</f>
        <v>9.979466119096509</v>
      </c>
      <c r="J47" s="186">
        <f t="shared" si="19"/>
        <v>8.5914911193721597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7497</v>
      </c>
      <c r="C5" s="207">
        <v>7075</v>
      </c>
      <c r="D5" s="253"/>
      <c r="E5" s="253"/>
      <c r="F5" s="1003"/>
      <c r="H5" s="174" t="s">
        <v>624</v>
      </c>
      <c r="I5" s="207">
        <v>3476</v>
      </c>
      <c r="J5" s="207">
        <v>3097</v>
      </c>
    </row>
    <row r="6" spans="1:10" ht="15" customHeight="1" x14ac:dyDescent="0.25">
      <c r="A6" s="175" t="s">
        <v>625</v>
      </c>
      <c r="B6" s="208">
        <v>1340</v>
      </c>
      <c r="C6" s="208">
        <v>1598</v>
      </c>
      <c r="D6" s="253"/>
      <c r="E6" s="253"/>
      <c r="F6" s="1003"/>
      <c r="H6" s="175" t="s">
        <v>625</v>
      </c>
      <c r="I6" s="208">
        <v>2769</v>
      </c>
      <c r="J6" s="208">
        <v>3278</v>
      </c>
    </row>
    <row r="7" spans="1:10" ht="15" customHeight="1" x14ac:dyDescent="0.25">
      <c r="A7" s="176" t="s">
        <v>626</v>
      </c>
      <c r="B7" s="209">
        <v>2647</v>
      </c>
      <c r="C7" s="209">
        <v>2843</v>
      </c>
      <c r="D7" s="253"/>
      <c r="E7" s="253"/>
      <c r="F7" s="1003"/>
      <c r="H7" s="175" t="s">
        <v>626</v>
      </c>
      <c r="I7" s="208">
        <v>3485</v>
      </c>
      <c r="J7" s="208">
        <v>3299</v>
      </c>
    </row>
    <row r="8" spans="1:10" x14ac:dyDescent="0.25">
      <c r="D8" s="253"/>
      <c r="E8" s="253"/>
      <c r="F8" s="1003"/>
      <c r="H8" s="176" t="s">
        <v>2351</v>
      </c>
      <c r="I8" s="209">
        <v>10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7497</v>
      </c>
      <c r="C13" s="178">
        <f>IF(ISBLANK(C5),"0",C5)</f>
        <v>7075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1340</v>
      </c>
      <c r="C14" s="180">
        <f t="shared" si="0"/>
        <v>1598</v>
      </c>
      <c r="D14" s="253"/>
      <c r="E14" s="253"/>
      <c r="F14" s="1003"/>
      <c r="H14" s="174" t="s">
        <v>624</v>
      </c>
      <c r="I14" s="177">
        <f>IF(ISBLANK(I5),"0",I5)</f>
        <v>3476</v>
      </c>
      <c r="J14" s="178">
        <f>IF(ISBLANK(J5),"0",J5)</f>
        <v>3097</v>
      </c>
    </row>
    <row r="15" spans="1:10" ht="15" customHeight="1" x14ac:dyDescent="0.25">
      <c r="A15" s="176" t="s">
        <v>626</v>
      </c>
      <c r="B15" s="181">
        <f t="shared" si="0"/>
        <v>2647</v>
      </c>
      <c r="C15" s="182">
        <f t="shared" si="0"/>
        <v>2843</v>
      </c>
      <c r="D15" s="253"/>
      <c r="E15" s="253"/>
      <c r="F15" s="1003"/>
      <c r="H15" s="175" t="s">
        <v>625</v>
      </c>
      <c r="I15" s="179">
        <f t="shared" ref="I15:J15" si="1">IF(ISBLANK(I6),"0",I6)</f>
        <v>2769</v>
      </c>
      <c r="J15" s="180">
        <f t="shared" si="1"/>
        <v>3278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3485</v>
      </c>
      <c r="J16" s="180">
        <f t="shared" si="2"/>
        <v>3299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65.282131661442008</v>
      </c>
      <c r="C21" s="184">
        <f>C13/SUM(C13:C15)*100</f>
        <v>61.436262591177496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11.668408220132358</v>
      </c>
      <c r="C22" s="185">
        <f>C14/SUM(C13:C15)*100</f>
        <v>13.876345953456063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23.049460118425635</v>
      </c>
      <c r="C23" s="186">
        <f>C15/SUM(C13:C15)*100</f>
        <v>24.687391455366448</v>
      </c>
      <c r="D23" s="253"/>
      <c r="E23" s="253"/>
      <c r="F23" s="1003"/>
      <c r="H23" s="174" t="s">
        <v>629</v>
      </c>
      <c r="I23" s="184">
        <f>I14/SUM(I14:I17)*100</f>
        <v>35.687885010266939</v>
      </c>
      <c r="J23" s="184">
        <f>J14/SUM(J14:J17)*100</f>
        <v>31.980586534489881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28.429158110882959</v>
      </c>
      <c r="J24" s="185">
        <f>J15/SUM(J14:J17)*100</f>
        <v>33.849648905410987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35.780287474332653</v>
      </c>
      <c r="J25" s="185">
        <f>J16/SUM(J14:J17)*100</f>
        <v>34.066501445683599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0.10266940451745381</v>
      </c>
      <c r="J26" s="186">
        <f>J17/SUM(J14:J17)*100</f>
        <v>0.10326311441553077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65.282131661442008</v>
      </c>
      <c r="C29" s="189">
        <f t="shared" si="4"/>
        <v>61.436262591177496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11.668408220132358</v>
      </c>
      <c r="C30" s="192">
        <f t="shared" si="4"/>
        <v>13.876345953456063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23.049460118425635</v>
      </c>
      <c r="C31" s="195">
        <f t="shared" si="4"/>
        <v>24.687391455366448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35.687885010266939</v>
      </c>
      <c r="J32" s="189">
        <f>J23</f>
        <v>31.980586534489881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28.429158110882959</v>
      </c>
      <c r="J33" s="192">
        <f t="shared" si="5"/>
        <v>33.849648905410987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35.780287474332653</v>
      </c>
      <c r="J34" s="192">
        <f t="shared" si="6"/>
        <v>34.066501445683599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0.10266940451745381</v>
      </c>
      <c r="J35" s="195">
        <f t="shared" si="7"/>
        <v>0.10326311441553077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22158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29.6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-21.8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72.599999999999994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205.1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1</v>
      </c>
      <c r="E5" s="28"/>
      <c r="J5" s="654" t="s">
        <v>542</v>
      </c>
      <c r="K5" s="669">
        <f>IF(ISBLANK(B5),"",B5)</f>
        <v>2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3</v>
      </c>
      <c r="C7" s="657">
        <v>8</v>
      </c>
      <c r="E7" s="44"/>
      <c r="J7" s="656" t="s">
        <v>641</v>
      </c>
      <c r="K7" s="670">
        <f t="shared" si="0"/>
        <v>3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7</v>
      </c>
      <c r="C8" s="651">
        <v>9</v>
      </c>
      <c r="E8" s="21"/>
      <c r="J8" s="650" t="s">
        <v>642</v>
      </c>
      <c r="K8" s="670">
        <f t="shared" si="0"/>
        <v>7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13</v>
      </c>
      <c r="C9" s="651">
        <v>16</v>
      </c>
      <c r="E9" s="21"/>
      <c r="J9" s="650" t="s">
        <v>643</v>
      </c>
      <c r="K9" s="670">
        <f t="shared" si="0"/>
        <v>13</v>
      </c>
      <c r="L9" s="619">
        <f t="shared" si="1"/>
        <v>16</v>
      </c>
      <c r="N9" s="21"/>
    </row>
    <row r="10" spans="1:15" x14ac:dyDescent="0.25">
      <c r="A10" s="652" t="s">
        <v>365</v>
      </c>
      <c r="B10" s="653">
        <v>738</v>
      </c>
      <c r="C10" s="653">
        <v>58</v>
      </c>
      <c r="J10" s="652" t="s">
        <v>365</v>
      </c>
      <c r="K10" s="671">
        <f t="shared" si="0"/>
        <v>738</v>
      </c>
      <c r="L10" s="620">
        <f t="shared" si="1"/>
        <v>58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6.28</v>
      </c>
      <c r="C15" s="197"/>
      <c r="D15" s="253"/>
      <c r="E15" s="211"/>
      <c r="F15" s="253"/>
      <c r="G15" s="253"/>
      <c r="J15" s="673" t="s">
        <v>488</v>
      </c>
      <c r="K15" s="674">
        <f>B15</f>
        <v>6.28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0.77</v>
      </c>
      <c r="C16" s="197"/>
      <c r="D16" s="253"/>
      <c r="E16" s="254"/>
      <c r="F16" s="253"/>
      <c r="G16" s="253"/>
      <c r="J16" s="675" t="s">
        <v>489</v>
      </c>
      <c r="K16" s="676">
        <f>B16</f>
        <v>0.77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1.23</v>
      </c>
      <c r="C18" s="197"/>
      <c r="D18" s="255"/>
      <c r="E18" s="256"/>
      <c r="F18" s="253"/>
      <c r="G18" s="253"/>
      <c r="J18" s="678" t="s">
        <v>501</v>
      </c>
      <c r="K18" s="674">
        <f>B18</f>
        <v>1.23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4.2300000000000004</v>
      </c>
      <c r="C19" s="198"/>
      <c r="D19" s="255"/>
      <c r="E19" s="256"/>
      <c r="F19" s="253"/>
      <c r="G19" s="253"/>
      <c r="J19" s="672" t="s">
        <v>502</v>
      </c>
      <c r="K19" s="676">
        <f>B19</f>
        <v>4.2300000000000004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3.53</v>
      </c>
      <c r="C21" s="253"/>
      <c r="D21" s="253"/>
      <c r="E21" s="253"/>
      <c r="F21" s="253"/>
      <c r="G21" s="253"/>
      <c r="J21" s="661" t="s">
        <v>498</v>
      </c>
      <c r="K21" s="679">
        <f>B21</f>
        <v>3.53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0</v>
      </c>
      <c r="E32" s="28"/>
      <c r="J32" s="654" t="s">
        <v>542</v>
      </c>
      <c r="K32" s="669">
        <f>IF(ISBLANK(B32),"",B32)</f>
        <v>2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2</v>
      </c>
      <c r="C34" s="657">
        <v>2</v>
      </c>
      <c r="E34" s="44"/>
      <c r="J34" s="656" t="s">
        <v>641</v>
      </c>
      <c r="K34" s="670">
        <f t="shared" si="2"/>
        <v>2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0</v>
      </c>
      <c r="C35" s="651">
        <v>6</v>
      </c>
      <c r="E35" s="21"/>
      <c r="J35" s="650" t="s">
        <v>642</v>
      </c>
      <c r="K35" s="670">
        <f t="shared" si="2"/>
        <v>0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5</v>
      </c>
      <c r="C36" s="651">
        <v>9</v>
      </c>
      <c r="E36" s="21"/>
      <c r="J36" s="650" t="s">
        <v>643</v>
      </c>
      <c r="K36" s="670">
        <f t="shared" si="2"/>
        <v>5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116</v>
      </c>
      <c r="C37" s="653">
        <v>15</v>
      </c>
      <c r="J37" s="652" t="s">
        <v>365</v>
      </c>
      <c r="K37" s="671">
        <f t="shared" si="2"/>
        <v>116</v>
      </c>
      <c r="L37" s="620">
        <f t="shared" si="3"/>
        <v>15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1.23</v>
      </c>
      <c r="C42" s="197"/>
      <c r="D42" s="253"/>
      <c r="E42" s="211"/>
      <c r="F42" s="253"/>
      <c r="G42" s="253"/>
      <c r="J42" s="673" t="s">
        <v>488</v>
      </c>
      <c r="K42" s="674">
        <f>B42</f>
        <v>1.23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0.45</v>
      </c>
      <c r="C45" s="197"/>
      <c r="D45" s="255"/>
      <c r="E45" s="256"/>
      <c r="F45" s="253"/>
      <c r="G45" s="253"/>
      <c r="J45" s="678" t="s">
        <v>501</v>
      </c>
      <c r="K45" s="674">
        <f>B45</f>
        <v>0.45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0.89</v>
      </c>
      <c r="C46" s="198"/>
      <c r="D46" s="255"/>
      <c r="E46" s="256"/>
      <c r="F46" s="253"/>
      <c r="G46" s="253"/>
      <c r="J46" s="672" t="s">
        <v>502</v>
      </c>
      <c r="K46" s="676">
        <f>B46</f>
        <v>0.89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0.78</v>
      </c>
      <c r="C48" s="253"/>
      <c r="D48" s="253"/>
      <c r="E48" s="253"/>
      <c r="F48" s="253"/>
      <c r="G48" s="253"/>
      <c r="J48" s="661" t="s">
        <v>498</v>
      </c>
      <c r="K48" s="679">
        <f>B48</f>
        <v>0.78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965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2418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404</v>
      </c>
      <c r="D4" s="643">
        <v>2</v>
      </c>
      <c r="E4" s="643">
        <v>1162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1603</v>
      </c>
      <c r="D5" s="602">
        <v>2</v>
      </c>
      <c r="E5" s="602">
        <v>1007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965</v>
      </c>
      <c r="D6" s="617">
        <v>2</v>
      </c>
      <c r="E6" s="617">
        <v>2418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53.7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281571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12707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11.8</v>
      </c>
      <c r="D4" s="600">
        <v>71</v>
      </c>
      <c r="E4" s="600">
        <v>0.69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14.2</v>
      </c>
      <c r="D5" s="751">
        <v>65.2</v>
      </c>
      <c r="E5" s="751">
        <v>0.54</v>
      </c>
      <c r="G5" s="647" t="s">
        <v>446</v>
      </c>
      <c r="H5" s="648">
        <f>IF(ISBLANK(B4),"",B4)</f>
        <v>2</v>
      </c>
      <c r="I5" s="648">
        <f>IF(ISBLANK(B5),"",B5)</f>
        <v>2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6.1</v>
      </c>
      <c r="D6" s="959">
        <v>53.7</v>
      </c>
      <c r="E6" s="959">
        <v>0.66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11.8</v>
      </c>
      <c r="I9" s="648">
        <f>IF(ISBLANK(C5),"",C5)</f>
        <v>14.2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</v>
      </c>
      <c r="C4" s="643">
        <v>1.1000000000000001</v>
      </c>
      <c r="D4" s="643">
        <v>1.2</v>
      </c>
      <c r="E4" s="643">
        <v>0.19</v>
      </c>
      <c r="F4" s="643">
        <v>0.6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26</v>
      </c>
      <c r="C5" s="602">
        <v>1.1000000000000001</v>
      </c>
      <c r="D5" s="602">
        <v>0.8</v>
      </c>
      <c r="E5" s="602">
        <v>0.2</v>
      </c>
      <c r="F5" s="602">
        <v>0.6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25</v>
      </c>
      <c r="C6" s="602">
        <v>1.1000000000000001</v>
      </c>
      <c r="D6" s="602">
        <v>0.8</v>
      </c>
      <c r="E6" s="602">
        <v>0.1</v>
      </c>
      <c r="F6" s="602">
        <v>0.5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99.5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98.9</v>
      </c>
      <c r="C6" s="602">
        <v>97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96.9</v>
      </c>
      <c r="C7" s="1067">
        <v>99.4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236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4374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23632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1067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1065</v>
      </c>
      <c r="C5" s="1034">
        <v>517</v>
      </c>
      <c r="D5" s="600">
        <v>548</v>
      </c>
      <c r="G5" s="871" t="s">
        <v>126</v>
      </c>
      <c r="H5" s="637">
        <f>IF(ISBLANK(D7),"",D7)</f>
        <v>595</v>
      </c>
    </row>
    <row r="6" spans="1:17" x14ac:dyDescent="0.25">
      <c r="A6" s="641">
        <v>2021</v>
      </c>
      <c r="B6" s="1034">
        <v>1149</v>
      </c>
      <c r="C6" s="1034">
        <v>558</v>
      </c>
      <c r="D6" s="602">
        <v>591</v>
      </c>
      <c r="G6" s="635" t="s">
        <v>127</v>
      </c>
      <c r="H6" s="623">
        <f>IF(ISBLANK(C7),"",C7)</f>
        <v>587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1182</v>
      </c>
      <c r="C7" s="1034">
        <v>587</v>
      </c>
      <c r="D7" s="617">
        <v>595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595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587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1224</v>
      </c>
      <c r="C6" s="55">
        <v>610</v>
      </c>
      <c r="D6" s="55">
        <v>614</v>
      </c>
      <c r="E6" s="70">
        <v>1545</v>
      </c>
      <c r="F6" s="55">
        <v>787</v>
      </c>
      <c r="G6" s="110">
        <v>758</v>
      </c>
      <c r="H6" s="55">
        <v>989</v>
      </c>
      <c r="I6" s="55">
        <v>515</v>
      </c>
      <c r="J6" s="55">
        <v>474</v>
      </c>
      <c r="K6" s="70">
        <v>3482</v>
      </c>
      <c r="L6" s="55">
        <v>1771</v>
      </c>
      <c r="M6" s="110">
        <v>1711</v>
      </c>
      <c r="N6" s="70">
        <v>3809</v>
      </c>
      <c r="O6" s="55">
        <v>1935</v>
      </c>
      <c r="P6" s="110">
        <v>1874</v>
      </c>
      <c r="Q6" s="70">
        <v>14906</v>
      </c>
      <c r="R6" s="55">
        <v>7650</v>
      </c>
      <c r="S6" s="110">
        <v>7256</v>
      </c>
      <c r="T6" s="70">
        <v>23551</v>
      </c>
      <c r="U6" s="55">
        <v>11781</v>
      </c>
      <c r="V6" s="160">
        <v>11770</v>
      </c>
    </row>
    <row r="7" spans="1:22" x14ac:dyDescent="0.25">
      <c r="A7" s="286">
        <v>2021</v>
      </c>
      <c r="B7" s="167">
        <v>1214</v>
      </c>
      <c r="C7" s="94">
        <v>599</v>
      </c>
      <c r="D7" s="94">
        <v>615</v>
      </c>
      <c r="E7" s="167">
        <v>1505</v>
      </c>
      <c r="F7" s="94">
        <v>770</v>
      </c>
      <c r="G7" s="169">
        <v>735</v>
      </c>
      <c r="H7" s="94">
        <v>914</v>
      </c>
      <c r="I7" s="94">
        <v>474</v>
      </c>
      <c r="J7" s="94">
        <v>440</v>
      </c>
      <c r="K7" s="167">
        <v>3381</v>
      </c>
      <c r="L7" s="94">
        <v>1709</v>
      </c>
      <c r="M7" s="169">
        <v>1672</v>
      </c>
      <c r="N7" s="167">
        <v>3712</v>
      </c>
      <c r="O7" s="94">
        <v>1885</v>
      </c>
      <c r="P7" s="169">
        <v>1827</v>
      </c>
      <c r="Q7" s="167">
        <v>14551</v>
      </c>
      <c r="R7" s="94">
        <v>7462</v>
      </c>
      <c r="S7" s="169">
        <v>7089</v>
      </c>
      <c r="T7" s="212">
        <v>23093</v>
      </c>
      <c r="U7" s="58">
        <v>11538</v>
      </c>
      <c r="V7" s="160">
        <v>11555</v>
      </c>
    </row>
    <row r="8" spans="1:22" x14ac:dyDescent="0.25">
      <c r="A8" s="219">
        <v>2022</v>
      </c>
      <c r="B8" s="72">
        <v>1207</v>
      </c>
      <c r="C8" s="61">
        <v>607</v>
      </c>
      <c r="D8" s="61">
        <v>600</v>
      </c>
      <c r="E8" s="72">
        <v>1477</v>
      </c>
      <c r="F8" s="61">
        <v>755</v>
      </c>
      <c r="G8" s="111">
        <v>722</v>
      </c>
      <c r="H8" s="61">
        <v>838</v>
      </c>
      <c r="I8" s="61">
        <v>432</v>
      </c>
      <c r="J8" s="61">
        <v>406</v>
      </c>
      <c r="K8" s="72">
        <v>3301</v>
      </c>
      <c r="L8" s="61">
        <v>1678</v>
      </c>
      <c r="M8" s="111">
        <v>1623</v>
      </c>
      <c r="N8" s="72">
        <v>3276</v>
      </c>
      <c r="O8" s="61">
        <v>1692</v>
      </c>
      <c r="P8" s="111">
        <v>1584</v>
      </c>
      <c r="Q8" s="72">
        <v>13654</v>
      </c>
      <c r="R8" s="61">
        <v>6962</v>
      </c>
      <c r="S8" s="111">
        <v>6692</v>
      </c>
      <c r="T8" s="72">
        <v>22158</v>
      </c>
      <c r="U8" s="61">
        <v>11074</v>
      </c>
      <c r="V8" s="111">
        <v>11084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1207</v>
      </c>
      <c r="C15" s="172">
        <f>E8</f>
        <v>1477</v>
      </c>
      <c r="D15" s="172">
        <f>H8</f>
        <v>838</v>
      </c>
      <c r="E15" s="172">
        <f>K8</f>
        <v>3301</v>
      </c>
      <c r="F15" s="172">
        <f>N8</f>
        <v>3276</v>
      </c>
      <c r="G15" s="172">
        <f>Q8</f>
        <v>13654</v>
      </c>
      <c r="H15" s="334">
        <f>T8</f>
        <v>22158</v>
      </c>
      <c r="M15" s="172">
        <f>K8</f>
        <v>3301</v>
      </c>
      <c r="N15" s="172">
        <f>H15-E15-O15</f>
        <v>13037</v>
      </c>
      <c r="O15" s="172">
        <f>H15-(B15+C15+G15)</f>
        <v>5820</v>
      </c>
      <c r="P15" s="29"/>
      <c r="Q15" s="100">
        <f>M15/H15*100</f>
        <v>14.897553930860186</v>
      </c>
      <c r="R15" s="100">
        <f>N15/H15*100</f>
        <v>58.83653759364563</v>
      </c>
      <c r="S15" s="100">
        <f>O15/H15*100</f>
        <v>26.265908475494175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14.897553930860186</v>
      </c>
      <c r="R18" s="100">
        <f>N15/H15*100</f>
        <v>58.83653759364563</v>
      </c>
      <c r="S18" s="100">
        <f>O15/H15*100</f>
        <v>26.265908475494175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</v>
      </c>
      <c r="C23" s="361"/>
      <c r="D23" s="361"/>
      <c r="E23" s="167">
        <v>11.8</v>
      </c>
      <c r="F23" s="361"/>
      <c r="G23" s="362"/>
      <c r="H23" s="167">
        <v>5.95</v>
      </c>
      <c r="I23" s="94">
        <v>0</v>
      </c>
      <c r="J23" s="169">
        <v>11.11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6.7</v>
      </c>
      <c r="C24" s="361"/>
      <c r="D24" s="361"/>
      <c r="E24" s="167">
        <v>6.7</v>
      </c>
      <c r="F24" s="361"/>
      <c r="G24" s="362"/>
      <c r="H24" s="167">
        <v>6.67</v>
      </c>
      <c r="I24" s="94">
        <v>13.7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11.4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11.11</v>
      </c>
      <c r="C32" s="674">
        <f>IF(ISBLANK(I23),"",I23)</f>
        <v>0</v>
      </c>
      <c r="F32" s="700">
        <f>A23</f>
        <v>2020</v>
      </c>
      <c r="G32" s="674">
        <f>IF(ISBLANK(J23),"",J23)</f>
        <v>11.11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13.7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13.7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</v>
      </c>
      <c r="C4" s="600">
        <v>3</v>
      </c>
      <c r="D4" s="600">
        <v>0</v>
      </c>
      <c r="E4" s="599">
        <v>0</v>
      </c>
      <c r="F4" s="600">
        <v>3.6</v>
      </c>
      <c r="G4" s="600">
        <v>0</v>
      </c>
    </row>
    <row r="5" spans="1:10" x14ac:dyDescent="0.25">
      <c r="A5" s="286">
        <v>2022</v>
      </c>
      <c r="B5" s="751">
        <v>13</v>
      </c>
      <c r="C5" s="751">
        <v>3</v>
      </c>
      <c r="D5" s="751">
        <v>0</v>
      </c>
      <c r="E5" s="753">
        <v>0</v>
      </c>
      <c r="F5" s="751">
        <v>4</v>
      </c>
      <c r="G5" s="751">
        <v>0</v>
      </c>
    </row>
    <row r="6" spans="1:10" x14ac:dyDescent="0.25">
      <c r="A6" s="218">
        <v>2023</v>
      </c>
      <c r="B6" s="752">
        <v>10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</v>
      </c>
      <c r="C11" s="80">
        <f>IF(ISBLANK(D4),"",D4)</f>
        <v>0</v>
      </c>
      <c r="E11" s="103">
        <f>A4</f>
        <v>2021</v>
      </c>
      <c r="F11" s="80">
        <f>IF(ISBLANK(B4),"",B4)</f>
        <v>12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0</v>
      </c>
      <c r="E18" s="603">
        <f>A4</f>
        <v>2021</v>
      </c>
      <c r="F18" s="100">
        <f>IF(ISBLANK(C4),"",C4)</f>
        <v>3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223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1248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191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1235</v>
      </c>
    </row>
    <row r="17" spans="2:3" x14ac:dyDescent="0.25">
      <c r="B17" s="253">
        <v>2022</v>
      </c>
      <c r="C17" s="1100">
        <v>1207</v>
      </c>
    </row>
    <row r="18" spans="2:3" x14ac:dyDescent="0.25">
      <c r="B18" s="253">
        <v>2023</v>
      </c>
      <c r="C18" s="1100">
        <v>1248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1235</v>
      </c>
    </row>
    <row r="22" spans="2:3" x14ac:dyDescent="0.25">
      <c r="B22" s="636">
        <f>B17</f>
        <v>2022</v>
      </c>
      <c r="C22" s="636">
        <f t="shared" ref="C22:C23" si="0">IF(ISBLANK(C17),"",C17)</f>
        <v>1207</v>
      </c>
    </row>
    <row r="23" spans="2:3" x14ac:dyDescent="0.25">
      <c r="B23" s="636">
        <f>B18</f>
        <v>2023</v>
      </c>
      <c r="C23" s="636">
        <f t="shared" si="0"/>
        <v>1248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23</v>
      </c>
      <c r="D5" s="55">
        <v>28</v>
      </c>
      <c r="E5" s="269">
        <f>SUM(B5:D5)</f>
        <v>70</v>
      </c>
      <c r="F5" s="71">
        <v>265</v>
      </c>
      <c r="G5" s="70">
        <v>0.6</v>
      </c>
      <c r="H5" s="55">
        <v>0.2</v>
      </c>
      <c r="I5" s="110">
        <v>0.5</v>
      </c>
      <c r="J5" s="71">
        <v>1.2</v>
      </c>
    </row>
    <row r="6" spans="1:10" x14ac:dyDescent="0.25">
      <c r="A6" s="286">
        <v>2022</v>
      </c>
      <c r="B6" s="757">
        <v>17</v>
      </c>
      <c r="C6" s="758">
        <v>26</v>
      </c>
      <c r="D6" s="758">
        <v>26</v>
      </c>
      <c r="E6" s="270">
        <f>SUM(B6:D6)</f>
        <v>69</v>
      </c>
      <c r="F6" s="214">
        <v>198</v>
      </c>
      <c r="G6" s="457">
        <v>0.5</v>
      </c>
      <c r="H6" s="458">
        <v>0.2</v>
      </c>
      <c r="I6" s="763">
        <v>0.5</v>
      </c>
      <c r="J6" s="214">
        <v>0.9</v>
      </c>
    </row>
    <row r="7" spans="1:10" x14ac:dyDescent="0.25">
      <c r="A7" s="218">
        <v>2023</v>
      </c>
      <c r="B7" s="167">
        <v>17</v>
      </c>
      <c r="C7" s="94">
        <v>26</v>
      </c>
      <c r="D7" s="94">
        <v>27</v>
      </c>
      <c r="E7" s="447">
        <f>SUM(B7:D7)</f>
        <v>70</v>
      </c>
      <c r="F7" s="168">
        <v>223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265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198</v>
      </c>
      <c r="C14" s="28"/>
      <c r="D14" s="28"/>
      <c r="F14" s="625" t="s">
        <v>1526</v>
      </c>
      <c r="G14" s="621">
        <f>IF(ISBLANK(B7),"",B7)</f>
        <v>17</v>
      </c>
      <c r="I14" s="625" t="s">
        <v>1529</v>
      </c>
      <c r="J14" s="621">
        <f>IF(ISBLANK(B7),"",B7)</f>
        <v>17</v>
      </c>
    </row>
    <row r="15" spans="1:10" x14ac:dyDescent="0.25">
      <c r="A15" s="624">
        <f t="shared" ref="A15" si="1">A7</f>
        <v>2023</v>
      </c>
      <c r="B15" s="623">
        <f t="shared" si="0"/>
        <v>223</v>
      </c>
      <c r="C15" s="28"/>
      <c r="D15" s="28"/>
      <c r="F15" s="626" t="s">
        <v>1527</v>
      </c>
      <c r="G15" s="622">
        <f>IF(ISBLANK(C7),"",C7)</f>
        <v>26</v>
      </c>
      <c r="I15" s="626" t="s">
        <v>1538</v>
      </c>
      <c r="J15" s="622">
        <f>IF(ISBLANK(C7),"",C7)</f>
        <v>26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27</v>
      </c>
      <c r="I16" s="627" t="s">
        <v>1539</v>
      </c>
      <c r="J16" s="623">
        <f>IF(ISBLANK(D7),"",D7)</f>
        <v>27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14</v>
      </c>
      <c r="C6" s="759"/>
      <c r="D6" s="759"/>
      <c r="E6" s="457">
        <v>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</v>
      </c>
      <c r="C7" s="759"/>
      <c r="D7" s="759"/>
      <c r="E7" s="457">
        <v>7.7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14</v>
      </c>
      <c r="C16" s="755"/>
      <c r="I16" s="700">
        <f>A6</f>
        <v>2020</v>
      </c>
      <c r="J16" s="674">
        <f>IF(ISBLANK(E6),"",E6)</f>
        <v>5.8</v>
      </c>
      <c r="K16" s="756"/>
    </row>
    <row r="17" spans="1:10" x14ac:dyDescent="0.25">
      <c r="A17" s="701">
        <f>A7</f>
        <v>2021</v>
      </c>
      <c r="B17" s="853">
        <f>IF(ISBLANK(B7),"",B7)</f>
        <v>18</v>
      </c>
      <c r="C17" s="755"/>
      <c r="I17" s="701">
        <f>A7</f>
        <v>2021</v>
      </c>
      <c r="J17" s="853">
        <f>IF(ISBLANK(E7),"",E7)</f>
        <v>7.7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</v>
      </c>
      <c r="D5" s="449">
        <f>IF(ISBLANK(B5),"",A5)</f>
        <v>2021</v>
      </c>
      <c r="E5" s="618">
        <f>IF(ISBLANK(B5),"",B5)</f>
        <v>14</v>
      </c>
      <c r="K5" s="217">
        <v>2020</v>
      </c>
      <c r="L5" s="655">
        <v>4.0999999999999996</v>
      </c>
    </row>
    <row r="6" spans="1:12" x14ac:dyDescent="0.25">
      <c r="A6" s="229">
        <v>2022</v>
      </c>
      <c r="B6" s="602">
        <v>14</v>
      </c>
      <c r="D6" s="450">
        <f>IF(ISBLANK(B6),"",A6)</f>
        <v>2022</v>
      </c>
      <c r="E6" s="619">
        <f>IF(ISBLANK(B6),"",B6)</f>
        <v>14</v>
      </c>
      <c r="K6" s="286">
        <v>2021</v>
      </c>
      <c r="L6" s="657">
        <v>3.6</v>
      </c>
    </row>
    <row r="7" spans="1:12" x14ac:dyDescent="0.25">
      <c r="A7" s="123">
        <v>2023</v>
      </c>
      <c r="B7" s="617">
        <v>12</v>
      </c>
      <c r="D7" s="379">
        <f>IF(ISBLANK(B7),"",A7)</f>
        <v>2023</v>
      </c>
      <c r="E7" s="620">
        <f>IF(ISBLANK(B7),"",B7)</f>
        <v>12</v>
      </c>
      <c r="K7" s="219">
        <v>2022</v>
      </c>
      <c r="L7" s="617">
        <v>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</v>
      </c>
      <c r="C4" s="643">
        <v>19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</v>
      </c>
      <c r="C5" s="602">
        <v>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3894</v>
      </c>
      <c r="D5" s="643">
        <v>178</v>
      </c>
      <c r="E5" s="869">
        <v>4.5</v>
      </c>
      <c r="F5" s="1039">
        <v>4.4000000000000004</v>
      </c>
      <c r="G5" s="1039">
        <v>4.7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3804</v>
      </c>
      <c r="D6" s="657">
        <v>192</v>
      </c>
      <c r="E6" s="657">
        <v>5</v>
      </c>
      <c r="F6" s="657">
        <v>4.8</v>
      </c>
      <c r="G6" s="657">
        <v>5.0999999999999996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4374</v>
      </c>
      <c r="D7" s="617">
        <v>236</v>
      </c>
      <c r="E7" s="617">
        <v>5.3</v>
      </c>
      <c r="F7" s="617">
        <v>5.3</v>
      </c>
      <c r="G7" s="617">
        <v>5.4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37</v>
      </c>
      <c r="C4" s="655">
        <v>148</v>
      </c>
      <c r="D4" s="655">
        <v>4.4000000000000004</v>
      </c>
      <c r="E4" s="655">
        <v>123</v>
      </c>
      <c r="F4" s="655">
        <v>0.5</v>
      </c>
      <c r="G4" s="655">
        <v>12</v>
      </c>
      <c r="H4" s="655">
        <v>3</v>
      </c>
      <c r="I4" s="655">
        <v>22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37</v>
      </c>
      <c r="C5" s="602">
        <v>166</v>
      </c>
      <c r="D5" s="602">
        <v>5.0999999999999996</v>
      </c>
      <c r="E5" s="602">
        <v>123</v>
      </c>
      <c r="F5" s="602">
        <v>0.6</v>
      </c>
      <c r="G5" s="602">
        <v>13</v>
      </c>
      <c r="H5" s="602">
        <v>3</v>
      </c>
      <c r="I5" s="602">
        <v>24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191</v>
      </c>
      <c r="D6" s="617"/>
      <c r="E6" s="617">
        <v>137</v>
      </c>
      <c r="F6" s="617"/>
      <c r="G6" s="617">
        <v>10</v>
      </c>
      <c r="H6" s="617">
        <v>2</v>
      </c>
      <c r="I6" s="617">
        <v>20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168</v>
      </c>
      <c r="C4" s="1006">
        <v>78</v>
      </c>
      <c r="D4" s="1006">
        <v>90</v>
      </c>
      <c r="E4" s="1005">
        <v>462</v>
      </c>
      <c r="F4" s="1006">
        <v>253</v>
      </c>
      <c r="G4" s="1006">
        <v>209</v>
      </c>
      <c r="H4" s="1007">
        <v>7.1</v>
      </c>
      <c r="I4" s="1007">
        <v>19.600000000000001</v>
      </c>
      <c r="J4" s="1007">
        <v>-12.5</v>
      </c>
      <c r="K4" s="70">
        <v>238</v>
      </c>
      <c r="L4" s="55">
        <v>98</v>
      </c>
      <c r="M4" s="110">
        <v>140</v>
      </c>
      <c r="N4" s="55">
        <v>317</v>
      </c>
      <c r="O4" s="55">
        <v>135</v>
      </c>
      <c r="P4" s="110">
        <v>182</v>
      </c>
    </row>
    <row r="5" spans="1:17" x14ac:dyDescent="0.25">
      <c r="A5" s="286">
        <v>2021</v>
      </c>
      <c r="B5" s="1008">
        <v>150</v>
      </c>
      <c r="C5" s="1009">
        <v>73</v>
      </c>
      <c r="D5" s="1009">
        <v>77</v>
      </c>
      <c r="E5" s="1008">
        <v>601</v>
      </c>
      <c r="F5" s="1009">
        <v>322</v>
      </c>
      <c r="G5" s="1009">
        <v>279</v>
      </c>
      <c r="H5" s="1010">
        <v>6.5</v>
      </c>
      <c r="I5" s="1010">
        <v>26</v>
      </c>
      <c r="J5" s="1010">
        <v>-19.5</v>
      </c>
      <c r="K5" s="212">
        <v>247</v>
      </c>
      <c r="L5" s="58">
        <v>99</v>
      </c>
      <c r="M5" s="160">
        <v>148</v>
      </c>
      <c r="N5" s="58">
        <v>339</v>
      </c>
      <c r="O5" s="58">
        <v>125</v>
      </c>
      <c r="P5" s="160">
        <v>214</v>
      </c>
    </row>
    <row r="6" spans="1:17" x14ac:dyDescent="0.25">
      <c r="A6" s="219">
        <v>2022</v>
      </c>
      <c r="B6" s="1011">
        <v>173</v>
      </c>
      <c r="C6" s="1012">
        <v>88</v>
      </c>
      <c r="D6" s="1012">
        <v>85</v>
      </c>
      <c r="E6" s="1011">
        <v>655</v>
      </c>
      <c r="F6" s="1012">
        <v>368</v>
      </c>
      <c r="G6" s="1012">
        <v>287</v>
      </c>
      <c r="H6" s="1013">
        <v>7.8</v>
      </c>
      <c r="I6" s="1013">
        <v>29.6</v>
      </c>
      <c r="J6" s="1013">
        <v>-21.8</v>
      </c>
      <c r="K6" s="1014">
        <v>308</v>
      </c>
      <c r="L6" s="1015">
        <v>126</v>
      </c>
      <c r="M6" s="1016">
        <v>182</v>
      </c>
      <c r="N6" s="1015">
        <v>402</v>
      </c>
      <c r="O6" s="1015">
        <v>153</v>
      </c>
      <c r="P6" s="1016">
        <v>249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90</v>
      </c>
      <c r="C13" s="319">
        <f>IF(ISBLANK(C4),"",C4)</f>
        <v>78</v>
      </c>
      <c r="D13" s="364"/>
      <c r="E13" s="322">
        <f>A4</f>
        <v>2020</v>
      </c>
      <c r="F13" s="319">
        <f>IF(ISBLANK(G4),"",G4)</f>
        <v>209</v>
      </c>
      <c r="G13" s="319">
        <f>IF(ISBLANK(F4),"",F4)</f>
        <v>253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77</v>
      </c>
      <c r="C14" s="320">
        <f t="shared" ref="C14:C15" si="2">IF(ISBLANK(C5),"",C5)</f>
        <v>73</v>
      </c>
      <c r="D14" s="364"/>
      <c r="E14" s="323">
        <f t="shared" ref="E14:E15" si="3">A5</f>
        <v>2021</v>
      </c>
      <c r="F14" s="320">
        <f t="shared" ref="F14:F15" si="4">IF(ISBLANK(G5),"",G5)</f>
        <v>279</v>
      </c>
      <c r="G14" s="320">
        <f t="shared" ref="G14:G15" si="5">IF(ISBLANK(F5),"",F5)</f>
        <v>322</v>
      </c>
      <c r="H14" s="389"/>
      <c r="I14" s="389"/>
      <c r="J14" s="48"/>
      <c r="K14" s="325" t="s">
        <v>536</v>
      </c>
      <c r="L14" s="328">
        <f>IF(ISBLANK(K4),"",K4)</f>
        <v>238</v>
      </c>
      <c r="M14" s="328">
        <f>IF(ISBLANK(K5),"",K5)</f>
        <v>247</v>
      </c>
      <c r="N14" s="328">
        <f>IF(ISBLANK(K6),"",K6)</f>
        <v>308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85</v>
      </c>
      <c r="C15" s="321">
        <f t="shared" si="2"/>
        <v>88</v>
      </c>
      <c r="E15" s="324">
        <f t="shared" si="3"/>
        <v>2022</v>
      </c>
      <c r="F15" s="321">
        <f t="shared" si="4"/>
        <v>287</v>
      </c>
      <c r="G15" s="321">
        <f t="shared" si="5"/>
        <v>368</v>
      </c>
      <c r="H15" s="211"/>
      <c r="I15" s="211"/>
      <c r="J15" s="28"/>
      <c r="K15" s="326" t="s">
        <v>535</v>
      </c>
      <c r="L15" s="329">
        <f>IF(ISBLANK(N4),"",N4)</f>
        <v>317</v>
      </c>
      <c r="M15" s="329">
        <f>IF(ISBLANK(N5),"",N5)</f>
        <v>339</v>
      </c>
      <c r="N15" s="329">
        <f>IF(ISBLANK(N6),"",N6)</f>
        <v>402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238</v>
      </c>
      <c r="M19" s="328">
        <f>IF(ISBLANK(K5),"",K5)</f>
        <v>247</v>
      </c>
      <c r="N19" s="328">
        <f>IF(ISBLANK(K6),"",K6)</f>
        <v>308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317</v>
      </c>
      <c r="M20" s="329">
        <f>IF(ISBLANK(N5),"",N5)</f>
        <v>339</v>
      </c>
      <c r="N20" s="329">
        <f>IF(ISBLANK(N6),"",N6)</f>
        <v>402</v>
      </c>
      <c r="O20" s="364"/>
    </row>
    <row r="21" spans="1:15" x14ac:dyDescent="0.25">
      <c r="A21" s="322">
        <f>A4</f>
        <v>2020</v>
      </c>
      <c r="B21" s="319">
        <f>IF(ISBLANK(D4),"",D4)</f>
        <v>90</v>
      </c>
      <c r="C21" s="319">
        <f>IF(ISBLANK(C4),"",C4)</f>
        <v>78</v>
      </c>
      <c r="E21" s="322">
        <f>A4</f>
        <v>2020</v>
      </c>
      <c r="F21" s="319">
        <f>IF(ISBLANK(G4),"",G4)</f>
        <v>209</v>
      </c>
      <c r="G21" s="319">
        <f>IF(ISBLANK(F4),"",F4)</f>
        <v>253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77</v>
      </c>
      <c r="C22" s="320">
        <f t="shared" ref="C22:C23" si="8">IF(ISBLANK(C5),"",C5)</f>
        <v>73</v>
      </c>
      <c r="E22" s="323">
        <f t="shared" ref="E22:E23" si="9">A5</f>
        <v>2021</v>
      </c>
      <c r="F22" s="320">
        <f t="shared" ref="F22:F23" si="10">IF(ISBLANK(G5),"",G5)</f>
        <v>279</v>
      </c>
      <c r="G22" s="320">
        <f t="shared" ref="G22:G23" si="11">IF(ISBLANK(F5),"",F5)</f>
        <v>322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85</v>
      </c>
      <c r="C23" s="321">
        <f t="shared" si="8"/>
        <v>88</v>
      </c>
      <c r="E23" s="324">
        <f t="shared" si="9"/>
        <v>2022</v>
      </c>
      <c r="F23" s="321">
        <f t="shared" si="10"/>
        <v>287</v>
      </c>
      <c r="G23" s="321">
        <f t="shared" si="11"/>
        <v>368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8</v>
      </c>
      <c r="F5" s="616"/>
      <c r="G5" s="945"/>
      <c r="H5" s="599">
        <v>49</v>
      </c>
      <c r="I5" s="616">
        <v>10</v>
      </c>
      <c r="J5" s="616">
        <v>39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15</v>
      </c>
      <c r="F6" s="1028"/>
      <c r="G6" s="980"/>
      <c r="H6" s="1034">
        <v>72</v>
      </c>
      <c r="I6" s="1028">
        <v>23</v>
      </c>
      <c r="J6" s="1028">
        <v>49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8</v>
      </c>
      <c r="F7" s="1028"/>
      <c r="G7" s="980"/>
      <c r="H7" s="1034">
        <v>49</v>
      </c>
      <c r="I7" s="1028">
        <v>13</v>
      </c>
      <c r="J7" s="1028">
        <v>36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36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73.5</v>
      </c>
      <c r="C6" s="614">
        <v>32.200000000000003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65.400000000000006</v>
      </c>
      <c r="C10" s="614">
        <v>28.8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63.4</v>
      </c>
      <c r="C14" s="73">
        <v>37.299999999999997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487.71800000000002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199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6531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3863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13534.11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486.233</v>
      </c>
      <c r="C5" s="611">
        <v>294.06200000000001</v>
      </c>
      <c r="D5" s="751">
        <v>6580</v>
      </c>
      <c r="E5" s="751">
        <v>28</v>
      </c>
      <c r="G5" s="358">
        <v>2014</v>
      </c>
      <c r="H5" s="70">
        <v>13536.59</v>
      </c>
      <c r="I5" s="55">
        <v>5083.0200000000004</v>
      </c>
      <c r="J5" s="55">
        <v>8453.57</v>
      </c>
      <c r="K5" s="71">
        <v>35</v>
      </c>
    </row>
    <row r="6" spans="1:12" x14ac:dyDescent="0.25">
      <c r="A6" s="286">
        <v>2021</v>
      </c>
      <c r="B6" s="601">
        <v>486.233</v>
      </c>
      <c r="C6" s="612">
        <v>296.86200000000002</v>
      </c>
      <c r="D6" s="959">
        <v>6205</v>
      </c>
      <c r="E6" s="959">
        <v>27</v>
      </c>
      <c r="G6" s="480">
        <v>2017</v>
      </c>
      <c r="H6" s="212">
        <v>13728.09</v>
      </c>
      <c r="I6" s="58">
        <v>5266</v>
      </c>
      <c r="J6" s="58">
        <v>8462.09</v>
      </c>
      <c r="K6" s="214">
        <v>35</v>
      </c>
    </row>
    <row r="7" spans="1:12" x14ac:dyDescent="0.25">
      <c r="A7" s="218">
        <v>2022</v>
      </c>
      <c r="B7" s="601">
        <v>487.71800000000002</v>
      </c>
      <c r="C7" s="612">
        <v>303.11</v>
      </c>
      <c r="D7" s="959">
        <v>5947</v>
      </c>
      <c r="E7" s="959">
        <v>27</v>
      </c>
      <c r="G7" s="482">
        <v>2020</v>
      </c>
      <c r="H7" s="72">
        <v>13534.11</v>
      </c>
      <c r="I7" s="61">
        <v>5082.8100000000004</v>
      </c>
      <c r="J7" s="61">
        <v>8451.2999999999993</v>
      </c>
      <c r="K7" s="73">
        <v>35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303.11</v>
      </c>
      <c r="D14" s="631">
        <f>A5</f>
        <v>2020</v>
      </c>
      <c r="E14" s="625">
        <f>IF(ISBLANK(D5),"",D5)</f>
        <v>6580</v>
      </c>
      <c r="F14" s="211"/>
      <c r="G14" s="634" t="s">
        <v>925</v>
      </c>
      <c r="H14" s="621">
        <f>IF(ISBLANK(J7),"",J7)</f>
        <v>8451.2999999999993</v>
      </c>
      <c r="I14" s="211"/>
      <c r="J14" s="211"/>
    </row>
    <row r="15" spans="1:12" x14ac:dyDescent="0.25">
      <c r="A15" s="870" t="s">
        <v>16</v>
      </c>
      <c r="B15" s="630">
        <f>IF(ISBLANK(B7),"",B7)</f>
        <v>487.71800000000002</v>
      </c>
      <c r="D15" s="632">
        <f t="shared" ref="D15:D16" si="0">A6</f>
        <v>2021</v>
      </c>
      <c r="E15" s="626">
        <f>IF(ISBLANK(D6),"",D6)</f>
        <v>6205</v>
      </c>
      <c r="F15" s="211"/>
      <c r="G15" s="635" t="s">
        <v>926</v>
      </c>
      <c r="H15" s="623">
        <f>IF(ISBLANK(I7),"",I7)</f>
        <v>5082.8100000000004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5947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303.11</v>
      </c>
      <c r="F19" s="253"/>
      <c r="G19" s="634" t="s">
        <v>529</v>
      </c>
      <c r="H19" s="621">
        <f>IF(ISBLANK(J7),"",J7)</f>
        <v>8451.2999999999993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487.71800000000002</v>
      </c>
      <c r="F20" s="253"/>
      <c r="G20" s="635" t="s">
        <v>528</v>
      </c>
      <c r="H20" s="623">
        <f>IF(ISBLANK(I7),"",I7)</f>
        <v>5082.8100000000004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6531</v>
      </c>
      <c r="D5" s="1093">
        <v>199</v>
      </c>
      <c r="E5" s="1092">
        <v>3863</v>
      </c>
      <c r="F5" s="1093">
        <v>51</v>
      </c>
    </row>
    <row r="6" spans="1:9" x14ac:dyDescent="0.25">
      <c r="A6" s="218">
        <v>2021</v>
      </c>
      <c r="B6" s="1092">
        <v>0.4</v>
      </c>
      <c r="C6" s="1092">
        <v>6531</v>
      </c>
      <c r="D6" s="1093">
        <v>199</v>
      </c>
      <c r="E6" s="1092">
        <v>3863</v>
      </c>
      <c r="F6" s="1093">
        <v>51</v>
      </c>
    </row>
    <row r="7" spans="1:9" x14ac:dyDescent="0.25">
      <c r="A7" s="219">
        <v>2022</v>
      </c>
      <c r="B7" s="73">
        <v>0.5</v>
      </c>
      <c r="C7" s="73">
        <v>6531</v>
      </c>
      <c r="D7" s="73">
        <v>199</v>
      </c>
      <c r="E7" s="73">
        <v>3863</v>
      </c>
      <c r="F7" s="73">
        <v>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1303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1184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5376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5114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1718</v>
      </c>
      <c r="C5" s="458">
        <v>1716</v>
      </c>
      <c r="D5" s="458">
        <v>2</v>
      </c>
      <c r="E5" s="457">
        <v>6981</v>
      </c>
      <c r="F5" s="458">
        <v>6977</v>
      </c>
      <c r="G5" s="458">
        <v>4</v>
      </c>
      <c r="H5" s="457">
        <v>4.0999999999999996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1945</v>
      </c>
      <c r="C6" s="458">
        <v>1939</v>
      </c>
      <c r="D6" s="458">
        <v>6</v>
      </c>
      <c r="E6" s="457">
        <v>9303</v>
      </c>
      <c r="F6" s="458">
        <v>9273</v>
      </c>
      <c r="G6" s="458">
        <v>30</v>
      </c>
      <c r="H6" s="457">
        <v>4.8</v>
      </c>
      <c r="I6" s="763">
        <v>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1303</v>
      </c>
      <c r="C7" s="612">
        <v>1184</v>
      </c>
      <c r="D7" s="612">
        <v>119</v>
      </c>
      <c r="E7" s="601">
        <v>5376</v>
      </c>
      <c r="F7" s="612">
        <v>5114</v>
      </c>
      <c r="G7" s="612">
        <v>262</v>
      </c>
      <c r="H7" s="947">
        <v>4.3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1718</v>
      </c>
      <c r="C14" s="674">
        <f t="shared" ref="C14:D14" si="0">IF(ISBLANK(C5),"",C5)</f>
        <v>1716</v>
      </c>
      <c r="D14" s="669">
        <f t="shared" si="0"/>
        <v>2</v>
      </c>
      <c r="F14" s="884">
        <f>A5</f>
        <v>2020</v>
      </c>
      <c r="G14" s="674">
        <f>IF(ISBLANK(E5),"",E5)</f>
        <v>6981</v>
      </c>
      <c r="H14" s="674">
        <f t="shared" ref="H14:I16" si="1">IF(ISBLANK(F5),"",F5)</f>
        <v>6977</v>
      </c>
      <c r="I14" s="669">
        <f t="shared" si="1"/>
        <v>4</v>
      </c>
      <c r="J14" s="756"/>
      <c r="K14" s="884">
        <f>A5</f>
        <v>2020</v>
      </c>
      <c r="L14" s="674">
        <f>IF(ISBLANK(H5),"",H5)</f>
        <v>4.0999999999999996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1945</v>
      </c>
      <c r="C15" s="879">
        <f t="shared" si="3"/>
        <v>1939</v>
      </c>
      <c r="D15" s="886">
        <f t="shared" si="3"/>
        <v>6</v>
      </c>
      <c r="F15" s="890">
        <f t="shared" ref="F15:F16" si="4">A6</f>
        <v>2021</v>
      </c>
      <c r="G15" s="853">
        <f t="shared" ref="G15:G16" si="5">IF(ISBLANK(E6),"",E6)</f>
        <v>9303</v>
      </c>
      <c r="H15" s="853">
        <f t="shared" si="1"/>
        <v>9273</v>
      </c>
      <c r="I15" s="670">
        <f t="shared" si="1"/>
        <v>30</v>
      </c>
      <c r="J15" s="211"/>
      <c r="K15" s="890">
        <f t="shared" ref="K15:K16" si="6">A6</f>
        <v>2021</v>
      </c>
      <c r="L15" s="853">
        <f t="shared" ref="L15:M16" si="7">IF(ISBLANK(H6),"",H6)</f>
        <v>4.8</v>
      </c>
      <c r="M15" s="670">
        <f t="shared" si="7"/>
        <v>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1303</v>
      </c>
      <c r="C16" s="888">
        <f t="shared" si="3"/>
        <v>1184</v>
      </c>
      <c r="D16" s="889">
        <f t="shared" si="3"/>
        <v>119</v>
      </c>
      <c r="F16" s="891">
        <f t="shared" si="4"/>
        <v>2022</v>
      </c>
      <c r="G16" s="676">
        <f t="shared" si="5"/>
        <v>5376</v>
      </c>
      <c r="H16" s="676">
        <f t="shared" si="1"/>
        <v>5114</v>
      </c>
      <c r="I16" s="671">
        <f t="shared" si="1"/>
        <v>262</v>
      </c>
      <c r="J16" s="211"/>
      <c r="K16" s="891">
        <f t="shared" si="6"/>
        <v>2022</v>
      </c>
      <c r="L16" s="676">
        <f t="shared" si="7"/>
        <v>4.3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1718</v>
      </c>
      <c r="C22" s="674">
        <f t="shared" ref="C22:D22" si="8">IF(ISBLANK(C5),"",C5)</f>
        <v>1716</v>
      </c>
      <c r="D22" s="669">
        <f t="shared" si="8"/>
        <v>2</v>
      </c>
      <c r="F22" s="884">
        <f>A5</f>
        <v>2020</v>
      </c>
      <c r="G22" s="674">
        <f>IF(ISBLANK(E5),"",E5)</f>
        <v>6981</v>
      </c>
      <c r="H22" s="674">
        <f t="shared" ref="H22:I24" si="9">IF(ISBLANK(F5),"",F5)</f>
        <v>6977</v>
      </c>
      <c r="I22" s="669">
        <f t="shared" si="9"/>
        <v>4</v>
      </c>
      <c r="J22" s="756"/>
      <c r="K22" s="884">
        <f>A5</f>
        <v>2020</v>
      </c>
      <c r="L22" s="674">
        <f>IF(ISBLANK(H5),"",H5)</f>
        <v>4.0999999999999996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1945</v>
      </c>
      <c r="C23" s="853">
        <f t="shared" si="11"/>
        <v>1939</v>
      </c>
      <c r="D23" s="670">
        <f t="shared" si="11"/>
        <v>6</v>
      </c>
      <c r="F23" s="890">
        <f t="shared" ref="F23:F24" si="12">A6</f>
        <v>2021</v>
      </c>
      <c r="G23" s="853">
        <f t="shared" ref="G23:G24" si="13">IF(ISBLANK(E6),"",E6)</f>
        <v>9303</v>
      </c>
      <c r="H23" s="853">
        <f t="shared" si="9"/>
        <v>9273</v>
      </c>
      <c r="I23" s="670">
        <f t="shared" si="9"/>
        <v>30</v>
      </c>
      <c r="J23" s="211"/>
      <c r="K23" s="890">
        <f t="shared" ref="K23:K24" si="14">A6</f>
        <v>2021</v>
      </c>
      <c r="L23" s="853">
        <f t="shared" ref="L23:M24" si="15">IF(ISBLANK(H6),"",H6)</f>
        <v>4.8</v>
      </c>
      <c r="M23" s="670">
        <f t="shared" si="15"/>
        <v>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1303</v>
      </c>
      <c r="C24" s="676">
        <f t="shared" si="11"/>
        <v>1184</v>
      </c>
      <c r="D24" s="671">
        <f t="shared" si="11"/>
        <v>119</v>
      </c>
      <c r="F24" s="891">
        <f t="shared" si="12"/>
        <v>2022</v>
      </c>
      <c r="G24" s="676">
        <f t="shared" si="13"/>
        <v>5376</v>
      </c>
      <c r="H24" s="676">
        <f t="shared" si="9"/>
        <v>5114</v>
      </c>
      <c r="I24" s="671">
        <f t="shared" si="9"/>
        <v>262</v>
      </c>
      <c r="J24" s="211"/>
      <c r="K24" s="891">
        <f t="shared" si="14"/>
        <v>2022</v>
      </c>
      <c r="L24" s="676">
        <f t="shared" si="15"/>
        <v>4.3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62</v>
      </c>
      <c r="C3" s="71">
        <v>10</v>
      </c>
      <c r="D3" s="71">
        <v>14</v>
      </c>
      <c r="F3" s="105" t="s">
        <v>537</v>
      </c>
      <c r="G3" s="97">
        <f>IF(ISBLANK(B3),"",B3)</f>
        <v>62</v>
      </c>
      <c r="H3" s="97">
        <f>IF(ISBLANK(B4),"",B4)</f>
        <v>61</v>
      </c>
      <c r="I3" s="97">
        <f>IF(ISBLANK(B5),"",B5)</f>
        <v>85</v>
      </c>
      <c r="J3" s="365"/>
    </row>
    <row r="4" spans="1:12" x14ac:dyDescent="0.25">
      <c r="A4" s="286">
        <v>2021</v>
      </c>
      <c r="B4" s="214">
        <v>61</v>
      </c>
      <c r="C4" s="214">
        <v>6</v>
      </c>
      <c r="D4" s="214">
        <v>11.2</v>
      </c>
      <c r="F4" s="130" t="s">
        <v>538</v>
      </c>
      <c r="G4" s="98">
        <f>IF(ISBLANK(C3),"",C3)</f>
        <v>10</v>
      </c>
      <c r="H4" s="98">
        <f>IF(ISBLANK(C4),"",C4)</f>
        <v>6</v>
      </c>
      <c r="I4" s="98">
        <f>IF(ISBLANK(C5),"",C5)</f>
        <v>3</v>
      </c>
      <c r="J4" s="365"/>
    </row>
    <row r="5" spans="1:12" x14ac:dyDescent="0.25">
      <c r="A5" s="218">
        <v>2022</v>
      </c>
      <c r="B5" s="168">
        <v>85</v>
      </c>
      <c r="C5" s="168">
        <v>3</v>
      </c>
      <c r="D5" s="168">
        <v>15.8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62</v>
      </c>
      <c r="H8" s="97">
        <f>IF(ISBLANK(B4),"",B4)</f>
        <v>61</v>
      </c>
      <c r="I8" s="97">
        <f>IF(ISBLANK(B5),"",B5)</f>
        <v>85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</v>
      </c>
      <c r="H9" s="98">
        <f>IF(ISBLANK(C4),"",C4)</f>
        <v>6</v>
      </c>
      <c r="I9" s="98">
        <f>IF(ISBLANK(C5),"",C5)</f>
        <v>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</v>
      </c>
      <c r="H13" s="132">
        <f>IF(ISBLANK(D4),"",D4)</f>
        <v>11.2</v>
      </c>
      <c r="I13" s="132">
        <f>IF(ISBLANK(D5),"",D5)</f>
        <v>15.8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425</v>
      </c>
      <c r="C4" s="110">
        <v>421</v>
      </c>
      <c r="E4" s="29" t="s">
        <v>540</v>
      </c>
      <c r="F4" s="163">
        <f>B4/($B$22+$C$22)*100</f>
        <v>1.9180431446881487</v>
      </c>
      <c r="G4" s="163">
        <f>C4/($B$22+$C$22)*100</f>
        <v>1.8999909739146132</v>
      </c>
      <c r="J4" s="29" t="s">
        <v>540</v>
      </c>
      <c r="K4" s="163">
        <f>G4</f>
        <v>1.8999909739146132</v>
      </c>
    </row>
    <row r="5" spans="1:11" x14ac:dyDescent="0.25">
      <c r="A5" s="202" t="s">
        <v>541</v>
      </c>
      <c r="B5" s="212">
        <v>430</v>
      </c>
      <c r="C5" s="160">
        <v>467</v>
      </c>
      <c r="E5" s="29" t="s">
        <v>541</v>
      </c>
      <c r="F5" s="163">
        <f t="shared" ref="F5:G21" si="0">B5/($B$22+$C$22)*100</f>
        <v>1.9406083581550679</v>
      </c>
      <c r="G5" s="163">
        <f t="shared" si="0"/>
        <v>2.1075909378102717</v>
      </c>
      <c r="J5" s="29" t="s">
        <v>541</v>
      </c>
      <c r="K5" s="163">
        <f t="shared" ref="K5:K21" si="1">G5</f>
        <v>2.1075909378102717</v>
      </c>
    </row>
    <row r="6" spans="1:11" x14ac:dyDescent="0.25">
      <c r="A6" s="202" t="s">
        <v>542</v>
      </c>
      <c r="B6" s="212">
        <v>467</v>
      </c>
      <c r="C6" s="160">
        <v>474</v>
      </c>
      <c r="E6" s="29" t="s">
        <v>542</v>
      </c>
      <c r="F6" s="163">
        <f t="shared" si="0"/>
        <v>2.1075909378102717</v>
      </c>
      <c r="G6" s="163">
        <f t="shared" si="0"/>
        <v>2.139182236663959</v>
      </c>
      <c r="J6" s="29" t="s">
        <v>542</v>
      </c>
      <c r="K6" s="163">
        <f t="shared" si="1"/>
        <v>2.139182236663959</v>
      </c>
    </row>
    <row r="7" spans="1:11" x14ac:dyDescent="0.25">
      <c r="A7" s="202" t="s">
        <v>543</v>
      </c>
      <c r="B7" s="212">
        <v>508</v>
      </c>
      <c r="C7" s="160">
        <v>557</v>
      </c>
      <c r="E7" s="29" t="s">
        <v>543</v>
      </c>
      <c r="F7" s="163">
        <f t="shared" si="0"/>
        <v>2.2926256882390108</v>
      </c>
      <c r="G7" s="163">
        <f t="shared" si="0"/>
        <v>2.5137647802148209</v>
      </c>
      <c r="J7" s="29" t="s">
        <v>543</v>
      </c>
      <c r="K7" s="163">
        <f t="shared" si="1"/>
        <v>2.5137647802148209</v>
      </c>
    </row>
    <row r="8" spans="1:11" x14ac:dyDescent="0.25">
      <c r="A8" s="202" t="s">
        <v>544</v>
      </c>
      <c r="B8" s="212">
        <v>566</v>
      </c>
      <c r="C8" s="160">
        <v>576</v>
      </c>
      <c r="E8" s="29" t="s">
        <v>544</v>
      </c>
      <c r="F8" s="163">
        <f t="shared" si="0"/>
        <v>2.5543821644552756</v>
      </c>
      <c r="G8" s="163">
        <f t="shared" si="0"/>
        <v>2.5995125913891144</v>
      </c>
      <c r="J8" s="29" t="s">
        <v>544</v>
      </c>
      <c r="K8" s="163">
        <f t="shared" si="1"/>
        <v>2.5995125913891144</v>
      </c>
    </row>
    <row r="9" spans="1:11" x14ac:dyDescent="0.25">
      <c r="A9" s="202" t="s">
        <v>545</v>
      </c>
      <c r="B9" s="212">
        <v>510</v>
      </c>
      <c r="C9" s="160">
        <v>559</v>
      </c>
      <c r="E9" s="29" t="s">
        <v>545</v>
      </c>
      <c r="F9" s="163">
        <f t="shared" si="0"/>
        <v>2.3016517736257782</v>
      </c>
      <c r="G9" s="163">
        <f t="shared" si="0"/>
        <v>2.5227908656015883</v>
      </c>
      <c r="J9" s="29" t="s">
        <v>545</v>
      </c>
      <c r="K9" s="163">
        <f t="shared" si="1"/>
        <v>2.5227908656015883</v>
      </c>
    </row>
    <row r="10" spans="1:11" x14ac:dyDescent="0.25">
      <c r="A10" s="202" t="s">
        <v>546</v>
      </c>
      <c r="B10" s="212">
        <v>555</v>
      </c>
      <c r="C10" s="160">
        <v>572</v>
      </c>
      <c r="E10" s="29" t="s">
        <v>546</v>
      </c>
      <c r="F10" s="163">
        <f t="shared" si="0"/>
        <v>2.504738694828053</v>
      </c>
      <c r="G10" s="163">
        <f t="shared" si="0"/>
        <v>2.5814604206155791</v>
      </c>
      <c r="J10" s="29" t="s">
        <v>546</v>
      </c>
      <c r="K10" s="163">
        <f t="shared" si="1"/>
        <v>2.5814604206155791</v>
      </c>
    </row>
    <row r="11" spans="1:11" x14ac:dyDescent="0.25">
      <c r="A11" s="202" t="s">
        <v>547</v>
      </c>
      <c r="B11" s="212">
        <v>567</v>
      </c>
      <c r="C11" s="160">
        <v>581</v>
      </c>
      <c r="E11" s="29" t="s">
        <v>547</v>
      </c>
      <c r="F11" s="163">
        <f t="shared" si="0"/>
        <v>2.5588952071486597</v>
      </c>
      <c r="G11" s="163">
        <f t="shared" si="0"/>
        <v>2.6220778048560338</v>
      </c>
      <c r="J11" s="29" t="s">
        <v>547</v>
      </c>
      <c r="K11" s="163">
        <f t="shared" si="1"/>
        <v>2.6220778048560338</v>
      </c>
    </row>
    <row r="12" spans="1:11" x14ac:dyDescent="0.25">
      <c r="A12" s="202" t="s">
        <v>548</v>
      </c>
      <c r="B12" s="212">
        <v>672</v>
      </c>
      <c r="C12" s="160">
        <v>677</v>
      </c>
      <c r="E12" s="29" t="s">
        <v>548</v>
      </c>
      <c r="F12" s="163">
        <f t="shared" si="0"/>
        <v>3.0327646899539666</v>
      </c>
      <c r="G12" s="163">
        <f t="shared" si="0"/>
        <v>3.0553299034208865</v>
      </c>
      <c r="J12" s="29" t="s">
        <v>548</v>
      </c>
      <c r="K12" s="163">
        <f t="shared" si="1"/>
        <v>3.0553299034208865</v>
      </c>
    </row>
    <row r="13" spans="1:11" x14ac:dyDescent="0.25">
      <c r="A13" s="202" t="s">
        <v>549</v>
      </c>
      <c r="B13" s="212">
        <v>760</v>
      </c>
      <c r="C13" s="160">
        <v>818</v>
      </c>
      <c r="E13" s="29" t="s">
        <v>549</v>
      </c>
      <c r="F13" s="163">
        <f t="shared" si="0"/>
        <v>3.4299124469717479</v>
      </c>
      <c r="G13" s="163">
        <f t="shared" si="0"/>
        <v>3.6916689231880135</v>
      </c>
      <c r="J13" s="29" t="s">
        <v>549</v>
      </c>
      <c r="K13" s="163">
        <f t="shared" si="1"/>
        <v>3.6916689231880135</v>
      </c>
    </row>
    <row r="14" spans="1:11" x14ac:dyDescent="0.25">
      <c r="A14" s="202" t="s">
        <v>550</v>
      </c>
      <c r="B14" s="212">
        <v>820</v>
      </c>
      <c r="C14" s="160">
        <v>853</v>
      </c>
      <c r="E14" s="29" t="s">
        <v>550</v>
      </c>
      <c r="F14" s="163">
        <f t="shared" si="0"/>
        <v>3.700695008574781</v>
      </c>
      <c r="G14" s="163">
        <f t="shared" si="0"/>
        <v>3.849625417456449</v>
      </c>
      <c r="J14" s="29" t="s">
        <v>550</v>
      </c>
      <c r="K14" s="163">
        <f t="shared" si="1"/>
        <v>3.849625417456449</v>
      </c>
    </row>
    <row r="15" spans="1:11" x14ac:dyDescent="0.25">
      <c r="A15" s="202" t="s">
        <v>551</v>
      </c>
      <c r="B15" s="212">
        <v>819</v>
      </c>
      <c r="C15" s="160">
        <v>815</v>
      </c>
      <c r="E15" s="29" t="s">
        <v>551</v>
      </c>
      <c r="F15" s="163">
        <f t="shared" si="0"/>
        <v>3.6961819658813977</v>
      </c>
      <c r="G15" s="163">
        <f t="shared" si="0"/>
        <v>3.6781297951078615</v>
      </c>
      <c r="J15" s="29" t="s">
        <v>551</v>
      </c>
      <c r="K15" s="163">
        <f t="shared" si="1"/>
        <v>3.6781297951078615</v>
      </c>
    </row>
    <row r="16" spans="1:11" x14ac:dyDescent="0.25">
      <c r="A16" s="202" t="s">
        <v>552</v>
      </c>
      <c r="B16" s="212">
        <v>915</v>
      </c>
      <c r="C16" s="160">
        <v>954</v>
      </c>
      <c r="E16" s="29" t="s">
        <v>552</v>
      </c>
      <c r="F16" s="163">
        <f t="shared" si="0"/>
        <v>4.1294340644462499</v>
      </c>
      <c r="G16" s="163">
        <f t="shared" si="0"/>
        <v>4.3054427294882212</v>
      </c>
      <c r="J16" s="29" t="s">
        <v>552</v>
      </c>
      <c r="K16" s="163">
        <f t="shared" si="1"/>
        <v>4.3054427294882212</v>
      </c>
    </row>
    <row r="17" spans="1:11" x14ac:dyDescent="0.25">
      <c r="A17" s="202" t="s">
        <v>553</v>
      </c>
      <c r="B17" s="212">
        <v>979</v>
      </c>
      <c r="C17" s="160">
        <v>1012</v>
      </c>
      <c r="E17" s="29" t="s">
        <v>553</v>
      </c>
      <c r="F17" s="163">
        <f t="shared" si="0"/>
        <v>4.4182687968228178</v>
      </c>
      <c r="G17" s="163">
        <f t="shared" si="0"/>
        <v>4.5671992057044859</v>
      </c>
      <c r="J17" s="29" t="s">
        <v>553</v>
      </c>
      <c r="K17" s="163">
        <f t="shared" si="1"/>
        <v>4.5671992057044859</v>
      </c>
    </row>
    <row r="18" spans="1:11" x14ac:dyDescent="0.25">
      <c r="A18" s="202" t="s">
        <v>554</v>
      </c>
      <c r="B18" s="212">
        <v>896</v>
      </c>
      <c r="C18" s="160">
        <v>817</v>
      </c>
      <c r="E18" s="29" t="s">
        <v>554</v>
      </c>
      <c r="F18" s="163">
        <f t="shared" si="0"/>
        <v>4.0436862532719564</v>
      </c>
      <c r="G18" s="163">
        <f t="shared" si="0"/>
        <v>3.6871558804946294</v>
      </c>
      <c r="J18" s="29" t="s">
        <v>554</v>
      </c>
      <c r="K18" s="163">
        <f t="shared" si="1"/>
        <v>3.6871558804946294</v>
      </c>
    </row>
    <row r="19" spans="1:11" x14ac:dyDescent="0.25">
      <c r="A19" s="202" t="s">
        <v>555</v>
      </c>
      <c r="B19" s="212">
        <v>494</v>
      </c>
      <c r="C19" s="160">
        <v>429</v>
      </c>
      <c r="E19" s="29" t="s">
        <v>555</v>
      </c>
      <c r="F19" s="163">
        <f t="shared" si="0"/>
        <v>2.2294430905316363</v>
      </c>
      <c r="G19" s="163">
        <f t="shared" si="0"/>
        <v>1.9360953154616845</v>
      </c>
      <c r="J19" s="29" t="s">
        <v>555</v>
      </c>
      <c r="K19" s="163">
        <f t="shared" si="1"/>
        <v>1.9360953154616845</v>
      </c>
    </row>
    <row r="20" spans="1:11" x14ac:dyDescent="0.25">
      <c r="A20" s="202" t="s">
        <v>556</v>
      </c>
      <c r="B20" s="212">
        <v>398</v>
      </c>
      <c r="C20" s="160">
        <v>308</v>
      </c>
      <c r="E20" s="29" t="s">
        <v>556</v>
      </c>
      <c r="F20" s="163">
        <f t="shared" si="0"/>
        <v>1.796190991966784</v>
      </c>
      <c r="G20" s="163">
        <f t="shared" si="0"/>
        <v>1.3900171495622349</v>
      </c>
      <c r="J20" s="29" t="s">
        <v>556</v>
      </c>
      <c r="K20" s="163">
        <f t="shared" si="1"/>
        <v>1.3900171495622349</v>
      </c>
    </row>
    <row r="21" spans="1:11" x14ac:dyDescent="0.25">
      <c r="A21" s="203" t="s">
        <v>557</v>
      </c>
      <c r="B21" s="72">
        <v>303</v>
      </c>
      <c r="C21" s="111">
        <v>184</v>
      </c>
      <c r="E21" s="31" t="s">
        <v>557</v>
      </c>
      <c r="F21" s="163">
        <f t="shared" si="0"/>
        <v>1.3674519360953155</v>
      </c>
      <c r="G21" s="163">
        <f t="shared" si="0"/>
        <v>0.83039985558263385</v>
      </c>
      <c r="J21" s="31" t="s">
        <v>557</v>
      </c>
      <c r="K21" s="210">
        <f t="shared" si="1"/>
        <v>0.83039985558263385</v>
      </c>
    </row>
    <row r="22" spans="1:11" x14ac:dyDescent="0.25">
      <c r="A22" s="309" t="s">
        <v>16</v>
      </c>
      <c r="B22" s="121">
        <f>SUM(B4:B21)</f>
        <v>11084</v>
      </c>
      <c r="C22" s="124">
        <f>SUM(C4:C21)</f>
        <v>11074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309</v>
      </c>
      <c r="C3" s="110">
        <v>1143</v>
      </c>
      <c r="E3" s="297" t="s">
        <v>709</v>
      </c>
      <c r="F3" s="71">
        <v>46.74</v>
      </c>
      <c r="G3" s="71">
        <v>49.84</v>
      </c>
      <c r="K3" s="122" t="s">
        <v>16</v>
      </c>
      <c r="L3" s="71">
        <v>3.26</v>
      </c>
      <c r="M3" s="71">
        <v>2.9</v>
      </c>
    </row>
    <row r="4" spans="1:16" x14ac:dyDescent="0.25">
      <c r="A4" s="202" t="s">
        <v>704</v>
      </c>
      <c r="B4" s="212">
        <v>545</v>
      </c>
      <c r="C4" s="160">
        <v>1444</v>
      </c>
      <c r="E4" s="298" t="s">
        <v>710</v>
      </c>
      <c r="F4" s="214">
        <v>45.36</v>
      </c>
      <c r="G4" s="214">
        <v>40.9</v>
      </c>
      <c r="K4" s="215" t="s">
        <v>212</v>
      </c>
      <c r="L4" s="214">
        <v>3.07</v>
      </c>
      <c r="M4" s="214">
        <v>2.67</v>
      </c>
      <c r="N4" s="211"/>
    </row>
    <row r="5" spans="1:16" x14ac:dyDescent="0.25">
      <c r="A5" s="202" t="s">
        <v>705</v>
      </c>
      <c r="B5" s="212">
        <v>380</v>
      </c>
      <c r="C5" s="160">
        <v>969</v>
      </c>
      <c r="E5" s="298" t="s">
        <v>711</v>
      </c>
      <c r="F5" s="214">
        <v>6.96</v>
      </c>
      <c r="G5" s="214">
        <v>8.01</v>
      </c>
      <c r="K5" s="123" t="s">
        <v>213</v>
      </c>
      <c r="L5" s="73">
        <v>3.32</v>
      </c>
      <c r="M5" s="73">
        <v>2.99</v>
      </c>
      <c r="N5" s="211"/>
    </row>
    <row r="6" spans="1:16" x14ac:dyDescent="0.25">
      <c r="A6" s="202" t="s">
        <v>706</v>
      </c>
      <c r="B6" s="212">
        <v>480</v>
      </c>
      <c r="C6" s="160">
        <v>971</v>
      </c>
      <c r="E6" s="298" t="s">
        <v>712</v>
      </c>
      <c r="F6" s="214">
        <v>0.8</v>
      </c>
      <c r="G6" s="214">
        <v>1.05</v>
      </c>
      <c r="K6" s="226"/>
      <c r="L6" s="164"/>
      <c r="M6" s="211"/>
    </row>
    <row r="7" spans="1:16" x14ac:dyDescent="0.25">
      <c r="A7" s="202" t="s">
        <v>707</v>
      </c>
      <c r="B7" s="212">
        <v>173</v>
      </c>
      <c r="C7" s="160">
        <v>645</v>
      </c>
      <c r="E7" s="299" t="s">
        <v>713</v>
      </c>
      <c r="F7" s="73">
        <v>0.14000000000000001</v>
      </c>
      <c r="G7" s="73">
        <v>0.2</v>
      </c>
      <c r="K7" s="227"/>
      <c r="L7" s="211"/>
      <c r="M7" s="211"/>
    </row>
    <row r="8" spans="1:16" x14ac:dyDescent="0.25">
      <c r="A8" s="203" t="s">
        <v>708</v>
      </c>
      <c r="B8" s="72">
        <v>143</v>
      </c>
      <c r="C8" s="111">
        <v>944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18.688685415304121</v>
      </c>
      <c r="C13" s="301">
        <f>B3/SUM(B3:B8)*100</f>
        <v>15.221674876847292</v>
      </c>
      <c r="E13" s="217" t="s">
        <v>836</v>
      </c>
      <c r="F13" s="289">
        <f>IF(ISBLANK(F3),"",F3)</f>
        <v>46.74</v>
      </c>
      <c r="G13" s="289">
        <f>IF(ISBLANK(G3),"",G3)</f>
        <v>49.84</v>
      </c>
    </row>
    <row r="14" spans="1:16" x14ac:dyDescent="0.25">
      <c r="A14" s="220" t="s">
        <v>825</v>
      </c>
      <c r="B14" s="305">
        <f>C4/SUM(C3:C8)*100</f>
        <v>23.610202746893393</v>
      </c>
      <c r="C14" s="302">
        <f>B4/SUM(B3:B8)*100</f>
        <v>26.847290640394089</v>
      </c>
      <c r="E14" s="286" t="s">
        <v>837</v>
      </c>
      <c r="F14" s="290">
        <f t="shared" ref="F14:G17" si="0">IF(ISBLANK(F4),"",F4)</f>
        <v>45.36</v>
      </c>
      <c r="G14" s="290">
        <f t="shared" si="0"/>
        <v>40.9</v>
      </c>
    </row>
    <row r="15" spans="1:16" x14ac:dyDescent="0.25">
      <c r="A15" s="220" t="s">
        <v>826</v>
      </c>
      <c r="B15" s="305">
        <f>C5/SUM(C3:C8)*100</f>
        <v>15.843688685415305</v>
      </c>
      <c r="C15" s="302">
        <f>B5/SUM(B3:B8)*100</f>
        <v>18.7192118226601</v>
      </c>
      <c r="E15" s="286" t="s">
        <v>838</v>
      </c>
      <c r="F15" s="290">
        <f t="shared" si="0"/>
        <v>6.96</v>
      </c>
      <c r="G15" s="290">
        <f t="shared" si="0"/>
        <v>8.01</v>
      </c>
    </row>
    <row r="16" spans="1:16" x14ac:dyDescent="0.25">
      <c r="A16" s="220" t="s">
        <v>827</v>
      </c>
      <c r="B16" s="305">
        <f>C6/SUM(C3:C8)*100</f>
        <v>15.876389797253108</v>
      </c>
      <c r="C16" s="302">
        <f>B6/SUM(B3:B8)*100</f>
        <v>23.645320197044335</v>
      </c>
      <c r="E16" s="286" t="s">
        <v>839</v>
      </c>
      <c r="F16" s="290">
        <f t="shared" si="0"/>
        <v>0.8</v>
      </c>
      <c r="G16" s="290">
        <f t="shared" si="0"/>
        <v>1.05</v>
      </c>
    </row>
    <row r="17" spans="1:18" x14ac:dyDescent="0.25">
      <c r="A17" s="220" t="s">
        <v>828</v>
      </c>
      <c r="B17" s="305">
        <f>C7/SUM(C3:C8)*100</f>
        <v>10.546108567691302</v>
      </c>
      <c r="C17" s="302">
        <f>B7/SUM(B3:B8)*100</f>
        <v>8.5221674876847295</v>
      </c>
      <c r="E17" s="219" t="s">
        <v>840</v>
      </c>
      <c r="F17" s="291">
        <f t="shared" si="0"/>
        <v>0.14000000000000001</v>
      </c>
      <c r="G17" s="291">
        <f t="shared" si="0"/>
        <v>0.2</v>
      </c>
    </row>
    <row r="18" spans="1:18" x14ac:dyDescent="0.25">
      <c r="A18" s="221" t="s">
        <v>829</v>
      </c>
      <c r="B18" s="306">
        <f>C8/SUM(C3:C8)*100</f>
        <v>15.434924787442771</v>
      </c>
      <c r="C18" s="303">
        <f>B8/SUM(B3:B8)*100</f>
        <v>7.0443349753694582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18.688685415304121</v>
      </c>
      <c r="C22" s="301">
        <f>C13</f>
        <v>15.221674876847292</v>
      </c>
    </row>
    <row r="23" spans="1:18" x14ac:dyDescent="0.25">
      <c r="A23" s="220" t="s">
        <v>831</v>
      </c>
      <c r="B23" s="305">
        <f t="shared" ref="B23:C27" si="1">B14</f>
        <v>23.610202746893393</v>
      </c>
      <c r="C23" s="302">
        <f t="shared" si="1"/>
        <v>26.847290640394089</v>
      </c>
    </row>
    <row r="24" spans="1:18" x14ac:dyDescent="0.25">
      <c r="A24" s="307" t="s">
        <v>832</v>
      </c>
      <c r="B24" s="305">
        <f t="shared" si="1"/>
        <v>15.843688685415305</v>
      </c>
      <c r="C24" s="302">
        <f t="shared" si="1"/>
        <v>18.7192118226601</v>
      </c>
    </row>
    <row r="25" spans="1:18" x14ac:dyDescent="0.25">
      <c r="A25" s="220" t="s">
        <v>833</v>
      </c>
      <c r="B25" s="305">
        <f t="shared" si="1"/>
        <v>15.876389797253108</v>
      </c>
      <c r="C25" s="302">
        <f t="shared" si="1"/>
        <v>23.645320197044335</v>
      </c>
    </row>
    <row r="26" spans="1:18" x14ac:dyDescent="0.25">
      <c r="A26" s="220" t="s">
        <v>834</v>
      </c>
      <c r="B26" s="305">
        <f t="shared" si="1"/>
        <v>10.546108567691302</v>
      </c>
      <c r="C26" s="302">
        <f t="shared" si="1"/>
        <v>8.5221674876847295</v>
      </c>
    </row>
    <row r="27" spans="1:18" x14ac:dyDescent="0.25">
      <c r="A27" s="308" t="s">
        <v>835</v>
      </c>
      <c r="B27" s="306">
        <f t="shared" si="1"/>
        <v>15.434924787442771</v>
      </c>
      <c r="C27" s="303">
        <f t="shared" si="1"/>
        <v>7.0443349753694582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473</v>
      </c>
      <c r="C34" s="110">
        <v>1232</v>
      </c>
      <c r="E34" s="297" t="s">
        <v>709</v>
      </c>
      <c r="F34" s="71">
        <v>49.84</v>
      </c>
      <c r="G34" s="211"/>
      <c r="K34" s="122" t="s">
        <v>16</v>
      </c>
      <c r="L34" s="71">
        <v>2.9</v>
      </c>
      <c r="M34" s="211"/>
    </row>
    <row r="35" spans="1:16" x14ac:dyDescent="0.25">
      <c r="A35" s="202" t="s">
        <v>704</v>
      </c>
      <c r="B35" s="212">
        <v>648</v>
      </c>
      <c r="C35" s="160">
        <v>1524</v>
      </c>
      <c r="E35" s="298" t="s">
        <v>710</v>
      </c>
      <c r="F35" s="214">
        <v>40.9</v>
      </c>
      <c r="G35" s="211"/>
      <c r="K35" s="215" t="s">
        <v>212</v>
      </c>
      <c r="L35" s="214">
        <v>2.67</v>
      </c>
      <c r="M35" s="211"/>
      <c r="N35" s="29" t="s">
        <v>876</v>
      </c>
    </row>
    <row r="36" spans="1:16" x14ac:dyDescent="0.25">
      <c r="A36" s="202" t="s">
        <v>705</v>
      </c>
      <c r="B36" s="212">
        <v>402</v>
      </c>
      <c r="C36" s="160">
        <v>877</v>
      </c>
      <c r="E36" s="298" t="s">
        <v>711</v>
      </c>
      <c r="F36" s="214">
        <v>8.01</v>
      </c>
      <c r="G36" s="211"/>
      <c r="K36" s="123" t="s">
        <v>213</v>
      </c>
      <c r="L36" s="73">
        <v>2.99</v>
      </c>
      <c r="M36" s="211"/>
      <c r="N36" s="288">
        <v>2022</v>
      </c>
    </row>
    <row r="37" spans="1:16" x14ac:dyDescent="0.25">
      <c r="A37" s="202" t="s">
        <v>706</v>
      </c>
      <c r="B37" s="212">
        <v>342</v>
      </c>
      <c r="C37" s="160">
        <v>755</v>
      </c>
      <c r="E37" s="298" t="s">
        <v>712</v>
      </c>
      <c r="F37" s="214">
        <v>1.05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142</v>
      </c>
      <c r="C38" s="160">
        <v>531</v>
      </c>
      <c r="E38" s="299" t="s">
        <v>713</v>
      </c>
      <c r="F38" s="73">
        <v>0.2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82</v>
      </c>
      <c r="C39" s="111">
        <v>593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22.351233671988389</v>
      </c>
      <c r="C44" s="301">
        <f>B34/SUM(B34:B39)*100</f>
        <v>22.642412637625657</v>
      </c>
      <c r="E44" s="217" t="s">
        <v>836</v>
      </c>
      <c r="F44" s="289">
        <f>IF(ISBLANK(F34),"",F34)</f>
        <v>49.84</v>
      </c>
    </row>
    <row r="45" spans="1:16" x14ac:dyDescent="0.25">
      <c r="A45" s="220" t="s">
        <v>825</v>
      </c>
      <c r="B45" s="305">
        <f>C35/SUM(C34:C39)*100</f>
        <v>27.648766328011611</v>
      </c>
      <c r="C45" s="302">
        <f>B35/SUM(B34:B39)*100</f>
        <v>31.019626615605556</v>
      </c>
      <c r="E45" s="286" t="s">
        <v>837</v>
      </c>
      <c r="F45" s="290">
        <f t="shared" ref="F45:F48" si="2">IF(ISBLANK(F35),"",F35)</f>
        <v>40.9</v>
      </c>
    </row>
    <row r="46" spans="1:16" x14ac:dyDescent="0.25">
      <c r="A46" s="220" t="s">
        <v>826</v>
      </c>
      <c r="B46" s="305">
        <f>C36/SUM(C34:C39)*100</f>
        <v>15.910740203193033</v>
      </c>
      <c r="C46" s="302">
        <f>B36/SUM(B34:B39)*100</f>
        <v>19.243657252273817</v>
      </c>
      <c r="E46" s="286" t="s">
        <v>838</v>
      </c>
      <c r="F46" s="290">
        <f t="shared" si="2"/>
        <v>8.01</v>
      </c>
    </row>
    <row r="47" spans="1:16" x14ac:dyDescent="0.25">
      <c r="A47" s="220" t="s">
        <v>827</v>
      </c>
      <c r="B47" s="305">
        <f>C37/SUM(C34:C39)*100</f>
        <v>13.697387518142234</v>
      </c>
      <c r="C47" s="302">
        <f>B37/SUM(B34:B39)*100</f>
        <v>16.371469602680708</v>
      </c>
      <c r="E47" s="286" t="s">
        <v>839</v>
      </c>
      <c r="F47" s="290">
        <f t="shared" si="2"/>
        <v>1.05</v>
      </c>
    </row>
    <row r="48" spans="1:16" x14ac:dyDescent="0.25">
      <c r="A48" s="220" t="s">
        <v>828</v>
      </c>
      <c r="B48" s="305">
        <f>C38/SUM(C34:C39)*100</f>
        <v>9.6335268505079821</v>
      </c>
      <c r="C48" s="302">
        <f>B38/SUM(B34:B39)*100</f>
        <v>6.7975107707036866</v>
      </c>
      <c r="E48" s="219" t="s">
        <v>840</v>
      </c>
      <c r="F48" s="291">
        <f t="shared" si="2"/>
        <v>0.2</v>
      </c>
    </row>
    <row r="49" spans="1:3" x14ac:dyDescent="0.25">
      <c r="A49" s="221" t="s">
        <v>829</v>
      </c>
      <c r="B49" s="306">
        <f>C39/SUM(C34:C39)*100</f>
        <v>10.758345428156749</v>
      </c>
      <c r="C49" s="303">
        <f>B39/SUM(B34:B39)*100</f>
        <v>3.925323121110579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22.351233671988389</v>
      </c>
      <c r="C53" s="301">
        <f>C44</f>
        <v>22.642412637625657</v>
      </c>
    </row>
    <row r="54" spans="1:3" x14ac:dyDescent="0.25">
      <c r="A54" s="220" t="s">
        <v>831</v>
      </c>
      <c r="B54" s="305">
        <f t="shared" ref="B54:C54" si="3">B45</f>
        <v>27.648766328011611</v>
      </c>
      <c r="C54" s="302">
        <f t="shared" si="3"/>
        <v>31.019626615605556</v>
      </c>
    </row>
    <row r="55" spans="1:3" x14ac:dyDescent="0.25">
      <c r="A55" s="307" t="s">
        <v>832</v>
      </c>
      <c r="B55" s="305">
        <f t="shared" ref="B55:C55" si="4">B46</f>
        <v>15.910740203193033</v>
      </c>
      <c r="C55" s="302">
        <f t="shared" si="4"/>
        <v>19.243657252273817</v>
      </c>
    </row>
    <row r="56" spans="1:3" x14ac:dyDescent="0.25">
      <c r="A56" s="220" t="s">
        <v>833</v>
      </c>
      <c r="B56" s="305">
        <f t="shared" ref="B56:C56" si="5">B47</f>
        <v>13.697387518142234</v>
      </c>
      <c r="C56" s="302">
        <f t="shared" si="5"/>
        <v>16.371469602680708</v>
      </c>
    </row>
    <row r="57" spans="1:3" x14ac:dyDescent="0.25">
      <c r="A57" s="220" t="s">
        <v>834</v>
      </c>
      <c r="B57" s="305">
        <f t="shared" ref="B57:C57" si="6">B48</f>
        <v>9.6335268505079821</v>
      </c>
      <c r="C57" s="302">
        <f t="shared" si="6"/>
        <v>6.7975107707036866</v>
      </c>
    </row>
    <row r="58" spans="1:3" x14ac:dyDescent="0.25">
      <c r="A58" s="308" t="s">
        <v>835</v>
      </c>
      <c r="B58" s="306">
        <f t="shared" ref="B58:C58" si="7">B49</f>
        <v>10.758345428156749</v>
      </c>
      <c r="C58" s="303">
        <f t="shared" si="7"/>
        <v>3.925323121110579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2024-04-26T07:34:17Z</dcterms:modified>
</cp:coreProperties>
</file>